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Q:\LANAT\INFORAMA\Beratung\Ressort Produktion und Umwelt\KOBE\Merkblätter\2026\"/>
    </mc:Choice>
  </mc:AlternateContent>
  <xr:revisionPtr revIDLastSave="0" documentId="8_{63CAB2A2-A6AE-4475-AA88-AC5D6FE20943}" xr6:coauthVersionLast="47" xr6:coauthVersionMax="47" xr10:uidLastSave="{00000000-0000-0000-0000-000000000000}"/>
  <bookViews>
    <workbookView xWindow="-120" yWindow="-120" windowWidth="29040" windowHeight="15720" activeTab="3" xr2:uid="{00000000-000D-0000-FFFF-FFFF00000000}"/>
  </bookViews>
  <sheets>
    <sheet name="Raufutter 3J-Schnitt" sheetId="1" r:id="rId1"/>
    <sheet name="Futterjournal" sheetId="2" r:id="rId2"/>
    <sheet name="Düngerjournal  inkl Parzellen" sheetId="3" r:id="rId3"/>
    <sheet name="Düngerjournal PC"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G27" i="4" l="1"/>
  <c r="H27" i="4"/>
  <c r="G86" i="4"/>
  <c r="H86" i="4"/>
  <c r="I86" i="4"/>
  <c r="J86" i="4"/>
  <c r="G87" i="4"/>
  <c r="H87" i="4"/>
  <c r="I87" i="4"/>
  <c r="J87" i="4"/>
  <c r="G88" i="4"/>
  <c r="H88" i="4"/>
  <c r="I88" i="4"/>
  <c r="J88" i="4"/>
  <c r="G89" i="4"/>
  <c r="H89" i="4"/>
  <c r="I89" i="4"/>
  <c r="J89" i="4"/>
  <c r="G90" i="4"/>
  <c r="H90" i="4"/>
  <c r="I90" i="4"/>
  <c r="J90" i="4"/>
  <c r="G91" i="4"/>
  <c r="H91" i="4"/>
  <c r="I91" i="4"/>
  <c r="J91" i="4"/>
  <c r="G92" i="4"/>
  <c r="H92" i="4"/>
  <c r="I92" i="4"/>
  <c r="J92" i="4"/>
  <c r="G93" i="4"/>
  <c r="H93" i="4"/>
  <c r="I93" i="4"/>
  <c r="J93" i="4"/>
  <c r="G94" i="4"/>
  <c r="H94" i="4"/>
  <c r="I94" i="4"/>
  <c r="J94" i="4"/>
  <c r="G95" i="4"/>
  <c r="H95" i="4"/>
  <c r="I95" i="4"/>
  <c r="J95" i="4"/>
  <c r="G82" i="4"/>
  <c r="H82" i="4"/>
  <c r="I82" i="4"/>
  <c r="J82" i="4"/>
  <c r="G83" i="4"/>
  <c r="H83" i="4"/>
  <c r="I83" i="4"/>
  <c r="J83" i="4"/>
  <c r="G84" i="4"/>
  <c r="H84" i="4"/>
  <c r="I84" i="4"/>
  <c r="J84" i="4"/>
  <c r="G85" i="4"/>
  <c r="H85" i="4"/>
  <c r="I85" i="4"/>
  <c r="J85" i="4"/>
  <c r="G96" i="4"/>
  <c r="H96" i="4"/>
  <c r="I96" i="4"/>
  <c r="J96" i="4"/>
  <c r="G97" i="4"/>
  <c r="H97" i="4"/>
  <c r="I97" i="4"/>
  <c r="J97" i="4"/>
  <c r="G98" i="4"/>
  <c r="H98" i="4"/>
  <c r="I98" i="4"/>
  <c r="J98" i="4"/>
  <c r="G99" i="4"/>
  <c r="H99" i="4"/>
  <c r="I99" i="4"/>
  <c r="J99" i="4"/>
  <c r="G100" i="4"/>
  <c r="H100" i="4"/>
  <c r="I100" i="4"/>
  <c r="J100" i="4"/>
  <c r="G101" i="4"/>
  <c r="H101" i="4"/>
  <c r="I101" i="4"/>
  <c r="J101" i="4"/>
  <c r="G102" i="4"/>
  <c r="H102" i="4"/>
  <c r="I102" i="4"/>
  <c r="J102" i="4"/>
  <c r="G103" i="4"/>
  <c r="H103" i="4"/>
  <c r="I103" i="4"/>
  <c r="J103" i="4"/>
  <c r="G104" i="4"/>
  <c r="H104" i="4"/>
  <c r="I104" i="4"/>
  <c r="J104" i="4"/>
  <c r="G33" i="4"/>
  <c r="H33" i="4"/>
  <c r="I33" i="4"/>
  <c r="J33" i="4"/>
  <c r="G34" i="4"/>
  <c r="H34" i="4"/>
  <c r="I34" i="4"/>
  <c r="J34" i="4"/>
  <c r="G35" i="4"/>
  <c r="H35" i="4"/>
  <c r="I35" i="4"/>
  <c r="J35" i="4"/>
  <c r="G32" i="4"/>
  <c r="H32" i="4"/>
  <c r="I32" i="4"/>
  <c r="J32" i="4"/>
  <c r="G36" i="4"/>
  <c r="H36" i="4"/>
  <c r="I36" i="4"/>
  <c r="J36" i="4"/>
  <c r="G37" i="4"/>
  <c r="H37" i="4"/>
  <c r="I37" i="4"/>
  <c r="J37" i="4"/>
  <c r="G38" i="4"/>
  <c r="H38" i="4"/>
  <c r="I38" i="4"/>
  <c r="J38" i="4"/>
  <c r="G39" i="4"/>
  <c r="H39" i="4"/>
  <c r="I39" i="4"/>
  <c r="J39" i="4"/>
  <c r="G40" i="4"/>
  <c r="H40" i="4"/>
  <c r="I40" i="4"/>
  <c r="J40" i="4"/>
  <c r="H25" i="4"/>
  <c r="A8" i="1"/>
  <c r="A9" i="1"/>
  <c r="A10" i="1" s="1"/>
  <c r="A11" i="1" s="1"/>
  <c r="A12" i="1" s="1"/>
  <c r="A13" i="1" s="1"/>
  <c r="A14" i="1" s="1"/>
  <c r="A15" i="1" s="1"/>
  <c r="A16" i="1" s="1"/>
  <c r="A17" i="1" s="1"/>
  <c r="A18" i="1" s="1"/>
  <c r="A19" i="1" s="1"/>
  <c r="A20" i="1" s="1"/>
  <c r="A21" i="1" s="1"/>
  <c r="K83" i="3" l="1"/>
  <c r="K84" i="3" s="1"/>
  <c r="J83" i="3"/>
  <c r="J84" i="3" s="1"/>
  <c r="I83" i="3"/>
  <c r="H83" i="3"/>
  <c r="K82" i="3"/>
  <c r="J82" i="3"/>
  <c r="I82" i="3"/>
  <c r="H82" i="3"/>
  <c r="K81" i="3"/>
  <c r="J81" i="3"/>
  <c r="I81" i="3"/>
  <c r="H81" i="3"/>
  <c r="K80" i="3"/>
  <c r="J80" i="3"/>
  <c r="I80" i="3"/>
  <c r="H80" i="3"/>
  <c r="K79" i="3"/>
  <c r="J79" i="3"/>
  <c r="I79" i="3"/>
  <c r="H79" i="3"/>
  <c r="K78" i="3"/>
  <c r="J78" i="3"/>
  <c r="I78" i="3"/>
  <c r="H78" i="3"/>
  <c r="K76" i="3"/>
  <c r="J76" i="3"/>
  <c r="I76" i="3"/>
  <c r="H76" i="3"/>
  <c r="K75" i="3"/>
  <c r="J75" i="3"/>
  <c r="I75" i="3"/>
  <c r="H75" i="3"/>
  <c r="K74" i="3"/>
  <c r="J74" i="3"/>
  <c r="I74" i="3"/>
  <c r="H74" i="3"/>
  <c r="K73" i="3"/>
  <c r="J73" i="3"/>
  <c r="I73" i="3"/>
  <c r="H73" i="3"/>
  <c r="K72" i="3"/>
  <c r="J72" i="3"/>
  <c r="I72" i="3"/>
  <c r="H72" i="3"/>
  <c r="K71" i="3"/>
  <c r="J71" i="3"/>
  <c r="I71" i="3"/>
  <c r="H71" i="3"/>
  <c r="K70" i="3"/>
  <c r="J70" i="3"/>
  <c r="I70" i="3"/>
  <c r="H70" i="3"/>
  <c r="K69" i="3"/>
  <c r="J69" i="3"/>
  <c r="I69" i="3"/>
  <c r="H69" i="3"/>
  <c r="K68" i="3"/>
  <c r="J68" i="3"/>
  <c r="I68" i="3"/>
  <c r="H68" i="3"/>
  <c r="K67" i="3"/>
  <c r="J67" i="3"/>
  <c r="I67" i="3"/>
  <c r="H67" i="3"/>
  <c r="K66" i="3"/>
  <c r="J66" i="3"/>
  <c r="I66" i="3"/>
  <c r="H66" i="3"/>
  <c r="K65" i="3"/>
  <c r="J65" i="3"/>
  <c r="I65" i="3"/>
  <c r="H65" i="3"/>
  <c r="K64" i="3"/>
  <c r="J64" i="3"/>
  <c r="I64" i="3"/>
  <c r="H64" i="3"/>
  <c r="K63" i="3"/>
  <c r="J63" i="3"/>
  <c r="I63" i="3"/>
  <c r="H63" i="3"/>
  <c r="K62" i="3"/>
  <c r="J62" i="3"/>
  <c r="I62" i="3"/>
  <c r="H62" i="3"/>
  <c r="K61" i="3"/>
  <c r="J61" i="3"/>
  <c r="I61" i="3"/>
  <c r="H61" i="3"/>
  <c r="K60" i="3"/>
  <c r="J60" i="3"/>
  <c r="I60" i="3"/>
  <c r="H60" i="3"/>
  <c r="K59" i="3"/>
  <c r="J59" i="3"/>
  <c r="I59" i="3"/>
  <c r="H59" i="3"/>
  <c r="K58" i="3"/>
  <c r="J58" i="3"/>
  <c r="I58" i="3"/>
  <c r="H58" i="3"/>
  <c r="K57" i="3"/>
  <c r="J57" i="3"/>
  <c r="I57" i="3"/>
  <c r="H57" i="3"/>
  <c r="K56" i="3"/>
  <c r="J56" i="3"/>
  <c r="I56" i="3"/>
  <c r="H56" i="3"/>
  <c r="K55" i="3"/>
  <c r="J55" i="3"/>
  <c r="I55" i="3"/>
  <c r="H55" i="3"/>
  <c r="K54" i="3"/>
  <c r="J54" i="3"/>
  <c r="I54" i="3"/>
  <c r="H54" i="3"/>
  <c r="K53" i="3"/>
  <c r="J53" i="3"/>
  <c r="I53" i="3"/>
  <c r="H53" i="3"/>
  <c r="K52" i="3"/>
  <c r="J52" i="3"/>
  <c r="I52" i="3"/>
  <c r="H52" i="3"/>
  <c r="K51" i="3"/>
  <c r="J51" i="3"/>
  <c r="I51" i="3"/>
  <c r="H51" i="3"/>
  <c r="K50" i="3"/>
  <c r="J50" i="3"/>
  <c r="I50" i="3"/>
  <c r="H50" i="3"/>
  <c r="K49" i="3"/>
  <c r="J49" i="3"/>
  <c r="I49" i="3"/>
  <c r="H49" i="3"/>
  <c r="K48" i="3"/>
  <c r="J48" i="3"/>
  <c r="K36" i="3"/>
  <c r="J36" i="3"/>
  <c r="I36" i="3"/>
  <c r="H36" i="3"/>
  <c r="K35" i="3"/>
  <c r="J35" i="3"/>
  <c r="I35" i="3"/>
  <c r="H35" i="3"/>
  <c r="K34" i="3"/>
  <c r="J34" i="3"/>
  <c r="I34" i="3"/>
  <c r="H34" i="3"/>
  <c r="K33" i="3"/>
  <c r="J33" i="3"/>
  <c r="I33" i="3"/>
  <c r="H33" i="3"/>
  <c r="K31" i="3"/>
  <c r="J31" i="3"/>
  <c r="I31" i="3"/>
  <c r="H31" i="3"/>
  <c r="K30" i="3"/>
  <c r="J30" i="3"/>
  <c r="I30" i="3"/>
  <c r="H30" i="3"/>
  <c r="K29" i="3"/>
  <c r="J29" i="3"/>
  <c r="I29" i="3"/>
  <c r="H29" i="3"/>
  <c r="K28" i="3"/>
  <c r="J28" i="3"/>
  <c r="I28" i="3"/>
  <c r="H28" i="3"/>
  <c r="K27" i="3"/>
  <c r="J27" i="3"/>
  <c r="I27" i="3"/>
  <c r="H27" i="3"/>
  <c r="K26" i="3"/>
  <c r="J26" i="3"/>
  <c r="I26" i="3"/>
  <c r="H26" i="3"/>
  <c r="K25" i="3"/>
  <c r="J25" i="3"/>
  <c r="I25" i="3"/>
  <c r="H25" i="3"/>
  <c r="K24" i="3"/>
  <c r="J24" i="3"/>
  <c r="I24" i="3"/>
  <c r="H24" i="3"/>
  <c r="K23" i="3"/>
  <c r="J23" i="3"/>
  <c r="I23" i="3"/>
  <c r="H23" i="3"/>
  <c r="K22" i="3"/>
  <c r="J22" i="3"/>
  <c r="I22" i="3"/>
  <c r="H22" i="3"/>
  <c r="K21" i="3"/>
  <c r="J21" i="3"/>
  <c r="I21" i="3"/>
  <c r="H21" i="3"/>
  <c r="K20" i="3"/>
  <c r="J20" i="3"/>
  <c r="I20" i="3"/>
  <c r="H20" i="3"/>
  <c r="K15" i="3"/>
  <c r="H15" i="3"/>
  <c r="J15" i="3" s="1"/>
  <c r="K14" i="3"/>
  <c r="H14" i="3"/>
  <c r="J14" i="3" s="1"/>
  <c r="K13" i="3"/>
  <c r="H13" i="3"/>
  <c r="J13" i="3" s="1"/>
  <c r="K12" i="3"/>
  <c r="H12" i="3"/>
  <c r="J12" i="3" s="1"/>
  <c r="K11" i="3"/>
  <c r="H11" i="3"/>
  <c r="J11" i="3" s="1"/>
  <c r="K10" i="3"/>
  <c r="H10" i="3"/>
  <c r="J10" i="3" s="1"/>
  <c r="G120" i="4"/>
  <c r="J119" i="4"/>
  <c r="I119" i="4"/>
  <c r="H119" i="4"/>
  <c r="G119" i="4"/>
  <c r="J118" i="4"/>
  <c r="I118" i="4"/>
  <c r="H118" i="4"/>
  <c r="G118" i="4"/>
  <c r="J117" i="4"/>
  <c r="I117" i="4"/>
  <c r="H117" i="4"/>
  <c r="G117" i="4"/>
  <c r="J116" i="4"/>
  <c r="I116" i="4"/>
  <c r="H116" i="4"/>
  <c r="G116" i="4"/>
  <c r="J115" i="4"/>
  <c r="I115" i="4"/>
  <c r="H115" i="4"/>
  <c r="G115" i="4"/>
  <c r="J114" i="4"/>
  <c r="I114" i="4"/>
  <c r="H114" i="4"/>
  <c r="G114" i="4"/>
  <c r="J113" i="4"/>
  <c r="I113" i="4"/>
  <c r="H113" i="4"/>
  <c r="G113" i="4"/>
  <c r="J112" i="4"/>
  <c r="I112" i="4"/>
  <c r="H112" i="4"/>
  <c r="G112" i="4"/>
  <c r="J111" i="4"/>
  <c r="I111" i="4"/>
  <c r="H111" i="4"/>
  <c r="G111" i="4"/>
  <c r="J110" i="4"/>
  <c r="I110" i="4"/>
  <c r="H110" i="4"/>
  <c r="G110" i="4"/>
  <c r="J109" i="4"/>
  <c r="I109" i="4"/>
  <c r="H109" i="4"/>
  <c r="G109" i="4"/>
  <c r="J108" i="4"/>
  <c r="I108" i="4"/>
  <c r="H108" i="4"/>
  <c r="G108" i="4"/>
  <c r="J107" i="4"/>
  <c r="I107" i="4"/>
  <c r="H107" i="4"/>
  <c r="G107" i="4"/>
  <c r="J106" i="4"/>
  <c r="I106" i="4"/>
  <c r="H106" i="4"/>
  <c r="G106" i="4"/>
  <c r="J105" i="4"/>
  <c r="I105" i="4"/>
  <c r="H105" i="4"/>
  <c r="G105" i="4"/>
  <c r="J81" i="4"/>
  <c r="I81" i="4"/>
  <c r="H81" i="4"/>
  <c r="G81" i="4"/>
  <c r="J80" i="4"/>
  <c r="I80" i="4"/>
  <c r="H80" i="4"/>
  <c r="G80" i="4"/>
  <c r="J79" i="4"/>
  <c r="I79" i="4"/>
  <c r="H79" i="4"/>
  <c r="G79" i="4"/>
  <c r="J78" i="4"/>
  <c r="I78" i="4"/>
  <c r="H78" i="4"/>
  <c r="G78" i="4"/>
  <c r="J77" i="4"/>
  <c r="I77" i="4"/>
  <c r="H77" i="4"/>
  <c r="G77" i="4"/>
  <c r="J76" i="4"/>
  <c r="I76" i="4"/>
  <c r="H76" i="4"/>
  <c r="G76" i="4"/>
  <c r="J75" i="4"/>
  <c r="I75" i="4"/>
  <c r="H75" i="4"/>
  <c r="G75" i="4"/>
  <c r="J74" i="4"/>
  <c r="I74" i="4"/>
  <c r="H74" i="4"/>
  <c r="G74" i="4"/>
  <c r="J73" i="4"/>
  <c r="I73" i="4"/>
  <c r="H73" i="4"/>
  <c r="G73" i="4"/>
  <c r="J72" i="4"/>
  <c r="I72" i="4"/>
  <c r="H72" i="4"/>
  <c r="G72" i="4"/>
  <c r="J71" i="4"/>
  <c r="I71" i="4"/>
  <c r="H71" i="4"/>
  <c r="G71" i="4"/>
  <c r="J70" i="4"/>
  <c r="I70" i="4"/>
  <c r="H70" i="4"/>
  <c r="G70" i="4"/>
  <c r="J63" i="4"/>
  <c r="B63" i="4"/>
  <c r="H58" i="4"/>
  <c r="G58" i="4"/>
  <c r="H57" i="4"/>
  <c r="G57" i="4"/>
  <c r="H56" i="4"/>
  <c r="G56" i="4"/>
  <c r="H55" i="4"/>
  <c r="J55" i="4" s="1"/>
  <c r="G55" i="4"/>
  <c r="I55" i="4" s="1"/>
  <c r="J47" i="4"/>
  <c r="I47" i="4"/>
  <c r="H47" i="4"/>
  <c r="G47" i="4"/>
  <c r="J46" i="4"/>
  <c r="I46" i="4"/>
  <c r="H46" i="4"/>
  <c r="G46" i="4"/>
  <c r="J45" i="4"/>
  <c r="I45" i="4"/>
  <c r="H45" i="4"/>
  <c r="G45" i="4"/>
  <c r="J44" i="4"/>
  <c r="I44" i="4"/>
  <c r="H44" i="4"/>
  <c r="G44" i="4"/>
  <c r="J43" i="4"/>
  <c r="I43" i="4"/>
  <c r="H43" i="4"/>
  <c r="G43" i="4"/>
  <c r="J42" i="4"/>
  <c r="I42" i="4"/>
  <c r="H42" i="4"/>
  <c r="G42" i="4"/>
  <c r="J41" i="4"/>
  <c r="I41" i="4"/>
  <c r="H41" i="4"/>
  <c r="G41" i="4"/>
  <c r="J31" i="4"/>
  <c r="I31" i="4"/>
  <c r="H31" i="4"/>
  <c r="G31" i="4"/>
  <c r="J30" i="4"/>
  <c r="H30" i="4"/>
  <c r="G30" i="4"/>
  <c r="J29" i="4"/>
  <c r="I29" i="4"/>
  <c r="H29" i="4"/>
  <c r="G29" i="4"/>
  <c r="H28" i="4"/>
  <c r="G28" i="4"/>
  <c r="H26" i="4"/>
  <c r="G26" i="4"/>
  <c r="J25" i="4"/>
  <c r="G25" i="4"/>
  <c r="I25" i="4" s="1"/>
  <c r="J20" i="4"/>
  <c r="F19" i="4"/>
  <c r="I19" i="4" s="1"/>
  <c r="F18" i="4"/>
  <c r="I18" i="4" s="1"/>
  <c r="I17" i="4"/>
  <c r="F16" i="4"/>
  <c r="I16" i="4" s="1"/>
  <c r="F15" i="4"/>
  <c r="I15" i="4" s="1"/>
  <c r="J47" i="2"/>
  <c r="H47" i="2"/>
  <c r="F47" i="2"/>
  <c r="J46" i="2"/>
  <c r="H46" i="2"/>
  <c r="F46" i="2"/>
  <c r="J45" i="2"/>
  <c r="H45" i="2"/>
  <c r="F45" i="2"/>
  <c r="J44" i="2"/>
  <c r="H44" i="2"/>
  <c r="F44" i="2"/>
  <c r="J43" i="2"/>
  <c r="K43" i="2" s="1"/>
  <c r="K44" i="2" s="1"/>
  <c r="K45" i="2" s="1"/>
  <c r="H43" i="2"/>
  <c r="I43" i="2" s="1"/>
  <c r="I44" i="2" s="1"/>
  <c r="F43" i="2"/>
  <c r="G43" i="2" s="1"/>
  <c r="J34" i="2"/>
  <c r="H34" i="2"/>
  <c r="F34" i="2"/>
  <c r="J33" i="2"/>
  <c r="H33" i="2"/>
  <c r="F33" i="2"/>
  <c r="J32" i="2"/>
  <c r="H32" i="2"/>
  <c r="F32" i="2"/>
  <c r="J31" i="2"/>
  <c r="H31" i="2"/>
  <c r="F31" i="2"/>
  <c r="J30" i="2"/>
  <c r="H30" i="2"/>
  <c r="F30" i="2"/>
  <c r="J29" i="2"/>
  <c r="H29" i="2"/>
  <c r="F29" i="2"/>
  <c r="J28" i="2"/>
  <c r="H28" i="2"/>
  <c r="F28" i="2"/>
  <c r="J27" i="2"/>
  <c r="H27" i="2"/>
  <c r="F27" i="2"/>
  <c r="J26" i="2"/>
  <c r="H26" i="2"/>
  <c r="F26" i="2"/>
  <c r="J25" i="2"/>
  <c r="H25" i="2"/>
  <c r="F25" i="2"/>
  <c r="J24" i="2"/>
  <c r="H24" i="2"/>
  <c r="F24" i="2"/>
  <c r="J23" i="2"/>
  <c r="H23" i="2"/>
  <c r="F23" i="2"/>
  <c r="J22" i="2"/>
  <c r="H22" i="2"/>
  <c r="F22" i="2"/>
  <c r="J21" i="2"/>
  <c r="H21" i="2"/>
  <c r="F21" i="2"/>
  <c r="J20" i="2"/>
  <c r="H20" i="2"/>
  <c r="F20" i="2"/>
  <c r="J19" i="2"/>
  <c r="H19" i="2"/>
  <c r="F19" i="2"/>
  <c r="J18" i="2"/>
  <c r="H18" i="2"/>
  <c r="F18" i="2"/>
  <c r="J17" i="2"/>
  <c r="H17" i="2"/>
  <c r="F17" i="2"/>
  <c r="J16" i="2"/>
  <c r="H16" i="2"/>
  <c r="F16" i="2"/>
  <c r="J15" i="2"/>
  <c r="H15" i="2"/>
  <c r="F15" i="2"/>
  <c r="J14" i="2"/>
  <c r="H14" i="2"/>
  <c r="F14" i="2"/>
  <c r="J13" i="2"/>
  <c r="H13" i="2"/>
  <c r="F13" i="2"/>
  <c r="J12" i="2"/>
  <c r="H12" i="2"/>
  <c r="F12" i="2"/>
  <c r="J11" i="2"/>
  <c r="H11" i="2"/>
  <c r="F11" i="2"/>
  <c r="J10" i="2"/>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H10" i="2"/>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F10" i="2"/>
  <c r="G10" i="2" s="1"/>
  <c r="G11" i="2" s="1"/>
  <c r="K23" i="1"/>
  <c r="E23" i="1"/>
  <c r="K22" i="1"/>
  <c r="E22" i="1"/>
  <c r="K21" i="1"/>
  <c r="E21" i="1"/>
  <c r="F23" i="1" s="1"/>
  <c r="K20" i="1"/>
  <c r="L22" i="1" s="1"/>
  <c r="E20" i="1"/>
  <c r="K19" i="1"/>
  <c r="E19" i="1"/>
  <c r="K18" i="1"/>
  <c r="E18" i="1"/>
  <c r="K17" i="1"/>
  <c r="E17" i="1"/>
  <c r="K16" i="1"/>
  <c r="L18" i="1" s="1"/>
  <c r="E16" i="1"/>
  <c r="K15" i="1"/>
  <c r="E15" i="1"/>
  <c r="F17" i="1" s="1"/>
  <c r="K14" i="1"/>
  <c r="E14" i="1"/>
  <c r="K13" i="1"/>
  <c r="L15" i="1" s="1"/>
  <c r="E13" i="1"/>
  <c r="K12" i="1"/>
  <c r="L14" i="1" s="1"/>
  <c r="E12" i="1"/>
  <c r="F14" i="1" s="1"/>
  <c r="K11" i="1"/>
  <c r="E11" i="1"/>
  <c r="K10" i="1"/>
  <c r="L12" i="1" s="1"/>
  <c r="E10" i="1"/>
  <c r="F12" i="1" s="1"/>
  <c r="K9" i="1"/>
  <c r="L11" i="1" s="1"/>
  <c r="E9" i="1"/>
  <c r="A22" i="1"/>
  <c r="A23" i="1" s="1"/>
  <c r="K8" i="1"/>
  <c r="E8" i="1"/>
  <c r="K7" i="1"/>
  <c r="E7" i="1"/>
  <c r="F9" i="1" s="1"/>
  <c r="L20" i="1" l="1"/>
  <c r="G12" i="2"/>
  <c r="G13" i="2" s="1"/>
  <c r="K46" i="2"/>
  <c r="K47" i="2" s="1"/>
  <c r="L9" i="1"/>
  <c r="F11" i="1"/>
  <c r="L23" i="1"/>
  <c r="K16" i="3"/>
  <c r="F10" i="1"/>
  <c r="L13" i="1"/>
  <c r="L16" i="1"/>
  <c r="F20" i="1"/>
  <c r="F22" i="1"/>
  <c r="L17" i="1"/>
  <c r="L21" i="1"/>
  <c r="F15" i="1"/>
  <c r="L10" i="1"/>
  <c r="F18" i="1"/>
  <c r="I26" i="4"/>
  <c r="J26" i="4"/>
  <c r="I56" i="4"/>
  <c r="I57" i="4" s="1"/>
  <c r="I58" i="4" s="1"/>
  <c r="J56" i="4"/>
  <c r="J57" i="4" s="1"/>
  <c r="J58" i="4" s="1"/>
  <c r="I30" i="4"/>
  <c r="I28" i="4"/>
  <c r="J28" i="4"/>
  <c r="I20" i="4"/>
  <c r="J16" i="3"/>
  <c r="G14" i="2"/>
  <c r="G15" i="2" s="1"/>
  <c r="G16" i="2" s="1"/>
  <c r="G17" i="2" s="1"/>
  <c r="G18" i="2" s="1"/>
  <c r="G19" i="2" s="1"/>
  <c r="G20" i="2" s="1"/>
  <c r="G21" i="2" s="1"/>
  <c r="G22" i="2" s="1"/>
  <c r="G23" i="2" s="1"/>
  <c r="G24" i="2" s="1"/>
  <c r="G25" i="2" s="1"/>
  <c r="G26" i="2" s="1"/>
  <c r="G27" i="2" s="1"/>
  <c r="G28" i="2" s="1"/>
  <c r="G29" i="2" s="1"/>
  <c r="G30" i="2" s="1"/>
  <c r="G31" i="2" s="1"/>
  <c r="G32" i="2" s="1"/>
  <c r="G33" i="2" s="1"/>
  <c r="G34" i="2" s="1"/>
  <c r="G35" i="2" s="1"/>
  <c r="I46" i="2"/>
  <c r="I47" i="2" s="1"/>
  <c r="I45" i="2"/>
  <c r="G44" i="2"/>
  <c r="G45" i="2" s="1"/>
  <c r="F16" i="1"/>
  <c r="F13" i="1"/>
  <c r="L19" i="1"/>
  <c r="F21" i="1"/>
  <c r="F19" i="1"/>
  <c r="G46" i="2" l="1"/>
  <c r="G47" i="2" s="1"/>
  <c r="I27" i="4" l="1"/>
  <c r="J27" i="4"/>
  <c r="J48" i="4"/>
  <c r="J69" i="4" s="1"/>
  <c r="J120" i="4" s="1"/>
  <c r="H7" i="4" s="1"/>
  <c r="H8" i="4" s="1"/>
  <c r="I48" i="4"/>
  <c r="I69" i="4" s="1"/>
  <c r="I120" i="4" s="1"/>
  <c r="D7" i="4" s="1"/>
  <c r="D8" i="4" s="1"/>
</calcChain>
</file>

<file path=xl/sharedStrings.xml><?xml version="1.0" encoding="utf-8"?>
<sst xmlns="http://schemas.openxmlformats.org/spreadsheetml/2006/main" count="203" uniqueCount="108">
  <si>
    <t>Raufutterzu/verkauf: Berechnen des 3-Jahresdurchschnitts für Zu- und Verkauf von Grundfutter</t>
  </si>
  <si>
    <t xml:space="preserve">Betrieb </t>
  </si>
  <si>
    <t>Betriebsnummer</t>
  </si>
  <si>
    <t>Zukauf=positive Zahlen, Verkauf=negative Zahlen</t>
  </si>
  <si>
    <t>Futter</t>
  </si>
  <si>
    <t>Heu</t>
  </si>
  <si>
    <t>Emd</t>
  </si>
  <si>
    <t>Grassilage</t>
  </si>
  <si>
    <t>Wiesenfutter</t>
  </si>
  <si>
    <t>Mais</t>
  </si>
  <si>
    <t>ZR Schnitzel</t>
  </si>
  <si>
    <t>Übrige Grundfutter</t>
  </si>
  <si>
    <t>TS-Gehalt</t>
  </si>
  <si>
    <t>Jahr</t>
  </si>
  <si>
    <t>3 Jahres-schnitt</t>
  </si>
  <si>
    <t>Journal Futtereinsatz</t>
  </si>
  <si>
    <t>Betrieb</t>
  </si>
  <si>
    <t>Betriebsnr.</t>
  </si>
  <si>
    <t>Kalenderjahr</t>
  </si>
  <si>
    <t xml:space="preserve">Hier eintragen: Einsatz Kraftfutter bei Raufutterverzehrern sowie Einsatz und Zu-und Verkauf übrige Grundfutter bei GMF: </t>
  </si>
  <si>
    <t>Datum</t>
  </si>
  <si>
    <t>1= übr.Grundfutter  2= Kraftfutter 3= übr. Grundfutter an Nichtrau-futter-verzehrer (Schweine..)</t>
  </si>
  <si>
    <t>Raufutterverzehrer</t>
  </si>
  <si>
    <t>Andere Tiere</t>
  </si>
  <si>
    <t>Menge dt</t>
  </si>
  <si>
    <t>Gehalt %</t>
  </si>
  <si>
    <t>üGrundfutter dt TS</t>
  </si>
  <si>
    <t>Kraftfutter dt FS</t>
  </si>
  <si>
    <t>FS</t>
  </si>
  <si>
    <t>TS</t>
  </si>
  <si>
    <t>Summe</t>
  </si>
  <si>
    <t>Total</t>
  </si>
  <si>
    <t>dt TS</t>
  </si>
  <si>
    <t>dt FS</t>
  </si>
  <si>
    <t>Richtwert nach Planbilanz für Kraftfutter und übrige Grundfutter</t>
  </si>
  <si>
    <t xml:space="preserve">Einsatz Kraftfutter bei Raufutterverzehrern sowie Einsatz sowie Zu-und Verkauf übrige Grundfutter bei GMF: </t>
  </si>
  <si>
    <t>1= Grundfutter  2= Kraftfutter       3= Grundfutter an Nichtraufutter-verzehrer (Schweine etc)</t>
  </si>
  <si>
    <t>Grundfutter dt TS</t>
  </si>
  <si>
    <t>Beispiele</t>
  </si>
  <si>
    <t>1.1.</t>
  </si>
  <si>
    <t>Saldo Milchviehfutter Vorjahr</t>
  </si>
  <si>
    <t>Verkauf Silomais</t>
  </si>
  <si>
    <t>Silomais an Schweine</t>
  </si>
  <si>
    <t>Zusammenzug Kraftfutterkäufe</t>
  </si>
  <si>
    <t>Schlussaldo Kraftfutter</t>
  </si>
  <si>
    <t>PC- Journal Düngemitteleinsatz für Excel</t>
  </si>
  <si>
    <t>Richtwert für den  Einsatz Reinnährstoffe nach Planbilanz (Achtung, Überdüngung in Abschlussbilanz führt zu Sanktionen)</t>
  </si>
  <si>
    <t>Total eingetragene Düngemittel im Düngerjournal, in kg Reinnährstoffe</t>
  </si>
  <si>
    <t>Richtwert, verbleibender Saldo (für übrige Dünger)</t>
  </si>
  <si>
    <t>Abgeschlossene Bilanz:Einsetzbare Reinnährstoffe mit Fehlerbereich von 10 % des Gesamtbedarfs und Bodenprobenkorrektur 1)</t>
  </si>
  <si>
    <t>Umrechnungshilfe Nges nach Verf für organische Dünger</t>
  </si>
  <si>
    <t xml:space="preserve">Anteil </t>
  </si>
  <si>
    <t xml:space="preserve"> Eintrag fixe Mengen Hofdünger</t>
  </si>
  <si>
    <t>Anteil offene Ackerfläche gemäss Suissebilanz eintragen, damit  Ausnutzungsgrad angepasst wird:</t>
  </si>
  <si>
    <t>Nverf</t>
  </si>
  <si>
    <t>Nges</t>
  </si>
  <si>
    <t>P2O5</t>
  </si>
  <si>
    <t>Hofdünger füssig und Stapelmist</t>
  </si>
  <si>
    <t>Hofdünger Vollmist: Pouletmist, Tiefstreumist</t>
  </si>
  <si>
    <t>Vergärungsprodukte fest: 3 Gärmist, 6 Gärgut fest (keine Korrektur nach OAF)</t>
  </si>
  <si>
    <t>7 Kompost (keine Korrektur nach OAF).</t>
  </si>
  <si>
    <t>Düngereinsatzjournal: Zu- und Wegfuhr organische Dünger, Stickstoff muss in die Verfügbare Form umgerechnet werden (siehe Umrechnungshilfe)</t>
  </si>
  <si>
    <t>Parzelle &amp; Kultur</t>
  </si>
  <si>
    <t>Düngername/-art</t>
  </si>
  <si>
    <t>Menge
gestreut
dt</t>
  </si>
  <si>
    <t>Reinnährstoffe kg</t>
  </si>
  <si>
    <t>Summe Nährstoffe</t>
  </si>
  <si>
    <t>P-Übertrag aus Kompost, Kalkdünger oder von den Herbstkulturen vom Vorjahr</t>
  </si>
  <si>
    <t>Übertrag Total auf 2. Seite</t>
  </si>
  <si>
    <t xml:space="preserve">Das Düngereinsatzjournal dient der übersichtlichen Aufzeichnung und Kontrolle aller Dünger. Der Richtwert für die  maximale Nährstoffmenge kann in der Abschlussbilanz noch ändern. Bei Unsicherheiten ist dieser Wert gegen Jahresende nochmals zu Überprüfen.   Bei Angabe von Kultur und Parzelle sind keine weiteren Aufzeichnungen für die Düngung nötig. Das Total der eingesetzten Nährstroffe wird in die abgeschlossene Kontrollbilanz eingetragen. </t>
  </si>
  <si>
    <r>
      <t xml:space="preserve">Beispiele: </t>
    </r>
    <r>
      <rPr>
        <i/>
        <sz val="10"/>
        <rFont val="Arial"/>
        <family val="2"/>
      </rPr>
      <t>Wir empfehlen grundsätzlich, die Düngermenge aufzusummieren, damit das Total Ende Jahr in die Abschlussbilanz übertragen werden kann</t>
    </r>
  </si>
  <si>
    <t>Menge
dt</t>
  </si>
  <si>
    <t>Matte, Moos, Hoger: WW, TR, 5 ha</t>
  </si>
  <si>
    <t>AMS 27.5%</t>
  </si>
  <si>
    <t>Sonnseite</t>
  </si>
  <si>
    <t xml:space="preserve">Kompost </t>
  </si>
  <si>
    <t>Halde: WG 3 ha</t>
  </si>
  <si>
    <t>AMS 27%</t>
  </si>
  <si>
    <t>Seite, Weide 5 ha</t>
  </si>
  <si>
    <t>Nitroplus</t>
  </si>
  <si>
    <t>Seite 2 Journal Düngemitteleinsatz</t>
  </si>
  <si>
    <t>Betrieb:</t>
  </si>
  <si>
    <t>Jahr:</t>
  </si>
  <si>
    <t>Einsatz der übrigen Dünger (Handelsdünger, Kompost, Ricokalk, Vergärungsprodukte usw.)</t>
  </si>
  <si>
    <t>Saldo kg</t>
  </si>
  <si>
    <t>Übertrag Total von 1. Seite</t>
  </si>
  <si>
    <t>Übertrag Grunddüngung Winterkulturen</t>
  </si>
  <si>
    <t>Total Nährstoffe</t>
  </si>
  <si>
    <r>
      <t xml:space="preserve">Vergärungsprodukte flüssig: 1 Gärgülle, 2 Gärdünngülle, 4 Gärgut </t>
    </r>
    <r>
      <rPr>
        <b/>
        <sz val="10"/>
        <color rgb="FF0070C0"/>
        <rFont val="Arial"/>
        <family val="2"/>
      </rPr>
      <t>(5 flüssiges Gärgut , Nverf gem HODUFLU)</t>
    </r>
  </si>
  <si>
    <t>Düngemitteleinsatzjournal</t>
  </si>
  <si>
    <t>Stickstoff</t>
  </si>
  <si>
    <t>Phosphor</t>
  </si>
  <si>
    <t>Richtwert  für den  Einsatz Reinnährstoffe nach Planbilanz (Achtung, Überdüngung in Abschlussbilanz führt zu Sanktionen)</t>
  </si>
  <si>
    <t xml:space="preserve">Hofdünger Zu- und Wegfuhr </t>
  </si>
  <si>
    <t>Nährstoffe gemäss Hoduflu</t>
  </si>
  <si>
    <t>Eingetragene Mengen = Werte aus der berechneten Bilanz 2020 (Planwerte) !</t>
  </si>
  <si>
    <t xml:space="preserve">Menge  </t>
  </si>
  <si>
    <t>m3, dt, t</t>
  </si>
  <si>
    <t>N. Ausnutzung</t>
  </si>
  <si>
    <r>
      <t xml:space="preserve">Saldo nach Zu- und Wegfuhr von Hofdüngern = </t>
    </r>
    <r>
      <rPr>
        <b/>
        <i/>
        <u/>
        <sz val="14"/>
        <rFont val="Geneva"/>
      </rPr>
      <t>Richtwert</t>
    </r>
    <r>
      <rPr>
        <b/>
        <i/>
        <sz val="14"/>
        <rFont val="Geneva"/>
      </rPr>
      <t xml:space="preserve"> für den zusätzlichen Einsatz der übrigen Dünger</t>
    </r>
  </si>
  <si>
    <t>Einsatz der übrigen Dünger (Handelsdünger, Kompost, Vergärungsprodukte, Ricokalk, usw.)</t>
  </si>
  <si>
    <t xml:space="preserve">Menge </t>
  </si>
  <si>
    <t>kg, dt, t, m3</t>
  </si>
  <si>
    <t>Übertrag auf 2. Seite</t>
  </si>
  <si>
    <t>Kontrolle des Düngemitteleinsatzes: Fortsetzung Saldoblatt</t>
  </si>
  <si>
    <t>Einsatz der übrigen Dünger (Handelsdünger, Kompost, Ricokalk, Vergärungsprodukte, usw.)</t>
  </si>
  <si>
    <t>Menge
kg</t>
  </si>
  <si>
    <t>Übertrag Saldo von 1. Seite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</si>
</sst>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 &quot;€&quot;_-;\-* #,##0\ &quot;€&quot;_-;_-* &quot;-&quot;\ &quot;€&quot;_-;_-@_-"/>
    <numFmt numFmtId="165" formatCode="_-* #,##0.00\ _€_-;\-* #,##0.00\ _€_-;_-* &quot;-&quot;??\ _€_-;_-@_-"/>
    <numFmt numFmtId="166" formatCode="_-* #,##0.00;\-* #,##0.00;_-* &quot;-&quot;??;_-@_-"/>
    <numFmt numFmtId="167" formatCode="&quot;CHF&quot;* #,##0.00"/>
    <numFmt numFmtId="168" formatCode="0\ &quot;kg heu&quot;"/>
    <numFmt numFmtId="169" formatCode="0\ &quot;dt FS&quot;"/>
    <numFmt numFmtId="170" formatCode="0\ &quot;dt TS&quot;"/>
    <numFmt numFmtId="171" formatCode="0\ &quot;kg Nverf&quot;"/>
    <numFmt numFmtId="172" formatCode="0\ &quot;kg P2O5&quot;"/>
    <numFmt numFmtId="173" formatCode="0.0\ &quot;dt&quot;"/>
    <numFmt numFmtId="174" formatCode="0.0\ "/>
    <numFmt numFmtId="175" formatCode="0.0%"/>
  </numFmts>
  <fonts count="58">
    <font>
      <sz val="11"/>
      <color theme="1"/>
      <name val="Arial"/>
      <family val="2"/>
      <scheme val="minor"/>
    </font>
    <font>
      <sz val="10.5"/>
      <color theme="1"/>
      <name val="Arial"/>
      <family val="2"/>
    </font>
    <font>
      <sz val="18"/>
      <color theme="3"/>
      <name val="Arial"/>
      <family val="2"/>
      <scheme val="major"/>
    </font>
    <font>
      <sz val="10.5"/>
      <color theme="1"/>
      <name val="Arial"/>
      <family val="2"/>
      <scheme val="minor"/>
    </font>
    <font>
      <b/>
      <sz val="10.5"/>
      <color rgb="FF3F3F3F"/>
      <name val="Arial"/>
      <family val="2"/>
      <scheme val="major"/>
    </font>
    <font>
      <i/>
      <sz val="10.5"/>
      <color rgb="FF7F7F7F"/>
      <name val="Arial"/>
      <family val="2"/>
      <scheme val="minor"/>
    </font>
    <font>
      <sz val="10.5"/>
      <color rgb="FFFA7D00"/>
      <name val="Arial"/>
      <family val="2"/>
      <scheme val="minor"/>
    </font>
    <font>
      <sz val="10.5"/>
      <color rgb="FFFF0000"/>
      <name val="Arial"/>
      <family val="2"/>
      <scheme val="minor"/>
    </font>
    <font>
      <b/>
      <sz val="10.5"/>
      <color theme="0"/>
      <name val="Arial"/>
      <family val="2"/>
      <scheme val="minor"/>
    </font>
    <font>
      <b/>
      <sz val="10.5"/>
      <color theme="1"/>
      <name val="Arial"/>
      <family val="2"/>
      <scheme val="minor"/>
    </font>
    <font>
      <b/>
      <sz val="15"/>
      <color theme="1"/>
      <name val="Arial"/>
      <family val="2"/>
      <scheme val="major"/>
    </font>
    <font>
      <b/>
      <sz val="13"/>
      <name val="Arial"/>
      <family val="2"/>
      <scheme val="major"/>
    </font>
    <font>
      <b/>
      <sz val="11"/>
      <name val="Arial"/>
      <family val="3"/>
      <scheme val="major"/>
    </font>
    <font>
      <sz val="10.5"/>
      <color theme="0"/>
      <name val="Arial"/>
      <family val="2"/>
      <scheme val="minor"/>
    </font>
    <font>
      <u/>
      <sz val="10.5"/>
      <color theme="1"/>
      <name val="Arial"/>
      <family val="2"/>
      <scheme val="minor"/>
    </font>
    <font>
      <sz val="10.5"/>
      <color theme="6" tint="-0.24994659260841701"/>
      <name val="Arial"/>
      <family val="2"/>
      <scheme val="minor"/>
    </font>
    <font>
      <sz val="10.5"/>
      <color theme="8"/>
      <name val="Arial"/>
      <family val="2"/>
      <scheme val="minor"/>
    </font>
    <font>
      <sz val="10.5"/>
      <color theme="9"/>
      <name val="Arial"/>
      <family val="2"/>
      <scheme val="minor"/>
    </font>
    <font>
      <b/>
      <sz val="10.5"/>
      <color theme="8"/>
      <name val="Arial"/>
      <family val="2"/>
      <scheme val="major"/>
    </font>
    <font>
      <sz val="11"/>
      <color theme="1"/>
      <name val="Arial"/>
      <family val="2"/>
      <scheme val="minor"/>
    </font>
    <font>
      <b/>
      <sz val="12"/>
      <name val="Arial"/>
      <family val="2"/>
    </font>
    <font>
      <i/>
      <sz val="10"/>
      <name val="Arial"/>
      <family val="2"/>
    </font>
    <font>
      <sz val="12"/>
      <name val="Arial"/>
      <family val="2"/>
    </font>
    <font>
      <sz val="10"/>
      <name val="Arial"/>
      <family val="2"/>
    </font>
    <font>
      <sz val="14"/>
      <name val="Arial"/>
      <family val="2"/>
    </font>
    <font>
      <sz val="10"/>
      <name val="Geneva"/>
    </font>
    <font>
      <b/>
      <i/>
      <sz val="16"/>
      <name val="Geneva"/>
    </font>
    <font>
      <sz val="9"/>
      <name val="Arial"/>
      <family val="2"/>
    </font>
    <font>
      <sz val="8"/>
      <name val="Arial"/>
      <family val="2"/>
    </font>
    <font>
      <b/>
      <sz val="10"/>
      <name val="Geneva"/>
    </font>
    <font>
      <sz val="11"/>
      <name val="Geneva"/>
    </font>
    <font>
      <sz val="12"/>
      <name val="Geneva"/>
    </font>
    <font>
      <i/>
      <sz val="10"/>
      <name val="Geneva"/>
    </font>
    <font>
      <i/>
      <sz val="10"/>
      <name val="Bradley Hand ITC"/>
      <family val="4"/>
    </font>
    <font>
      <b/>
      <i/>
      <sz val="10"/>
      <name val="Geneva"/>
    </font>
    <font>
      <sz val="9"/>
      <name val="Geneva"/>
    </font>
    <font>
      <b/>
      <i/>
      <sz val="16"/>
      <name val="Arial"/>
      <family val="2"/>
    </font>
    <font>
      <b/>
      <i/>
      <sz val="12"/>
      <color rgb="FFFF0000"/>
      <name val="Arial"/>
      <family val="2"/>
    </font>
    <font>
      <b/>
      <i/>
      <sz val="10"/>
      <color theme="6" tint="-0.499984740745262"/>
      <name val="Arial"/>
      <family val="2"/>
    </font>
    <font>
      <b/>
      <i/>
      <sz val="12"/>
      <color rgb="FF0070C0"/>
      <name val="Arial"/>
      <family val="2"/>
    </font>
    <font>
      <b/>
      <sz val="10"/>
      <name val="Arial"/>
      <family val="2"/>
    </font>
    <font>
      <b/>
      <sz val="12"/>
      <color theme="1"/>
      <name val="Arial"/>
      <family val="2"/>
    </font>
    <font>
      <i/>
      <sz val="11"/>
      <name val="Arial"/>
      <family val="2"/>
    </font>
    <font>
      <sz val="11"/>
      <name val="Arial"/>
      <family val="2"/>
    </font>
    <font>
      <i/>
      <sz val="9"/>
      <name val="Arial Narrow"/>
      <family val="2"/>
    </font>
    <font>
      <b/>
      <sz val="14"/>
      <name val="Arial"/>
      <family val="2"/>
    </font>
    <font>
      <b/>
      <sz val="10"/>
      <color rgb="FF0070C0"/>
      <name val="Arial"/>
      <family val="2"/>
    </font>
    <font>
      <b/>
      <sz val="14"/>
      <name val="Geneva"/>
    </font>
    <font>
      <b/>
      <sz val="12"/>
      <name val="Geneva"/>
    </font>
    <font>
      <b/>
      <sz val="12"/>
      <color theme="1"/>
      <name val="Geneva"/>
    </font>
    <font>
      <b/>
      <sz val="13"/>
      <name val="Geneva"/>
    </font>
    <font>
      <b/>
      <i/>
      <sz val="11"/>
      <name val="Geneva"/>
    </font>
    <font>
      <i/>
      <sz val="11"/>
      <name val="Geneva"/>
    </font>
    <font>
      <i/>
      <sz val="12"/>
      <name val="Geneva"/>
    </font>
    <font>
      <b/>
      <i/>
      <sz val="14"/>
      <name val="Geneva"/>
    </font>
    <font>
      <b/>
      <i/>
      <u/>
      <sz val="14"/>
      <name val="Geneva"/>
    </font>
    <font>
      <sz val="8"/>
      <name val="Geneva"/>
    </font>
    <font>
      <b/>
      <sz val="11"/>
      <color theme="1"/>
      <name val="Arial"/>
      <family val="2"/>
      <scheme val="minor"/>
    </font>
  </fonts>
  <fills count="41">
    <fill>
      <patternFill patternType="none"/>
    </fill>
    <fill>
      <patternFill patternType="gray125"/>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6" tint="0.39994506668294322"/>
        <bgColor indexed="64"/>
      </patternFill>
    </fill>
    <fill>
      <patternFill patternType="solid">
        <fgColor theme="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0000"/>
        <bgColor indexed="64"/>
      </patternFill>
    </fill>
    <fill>
      <patternFill patternType="solid">
        <fgColor indexed="4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s>
  <borders count="8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style="double">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style="hair">
        <color auto="1"/>
      </top>
      <bottom style="hair">
        <color auto="1"/>
      </bottom>
      <diagonal/>
    </border>
    <border>
      <left/>
      <right/>
      <top style="hair">
        <color indexed="64"/>
      </top>
      <bottom style="hair">
        <color indexed="64"/>
      </bottom>
      <diagonal/>
    </border>
    <border>
      <left style="hair">
        <color auto="1"/>
      </left>
      <right style="medium">
        <color auto="1"/>
      </right>
      <top/>
      <bottom style="hair">
        <color indexed="64"/>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thin">
        <color indexed="64"/>
      </right>
      <top/>
      <bottom/>
      <diagonal/>
    </border>
  </borders>
  <cellStyleXfs count="50">
    <xf numFmtId="0" fontId="0" fillId="0" borderId="0"/>
    <xf numFmtId="165" fontId="1" fillId="0" borderId="0" applyFont="0" applyFill="0" applyBorder="0" applyAlignment="0" applyProtection="0"/>
    <xf numFmtId="166" fontId="3" fillId="0" borderId="0" applyFill="0" applyBorder="0" applyAlignment="0" applyProtection="0"/>
    <xf numFmtId="167" fontId="3" fillId="0" borderId="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Alignment="0" applyProtection="0"/>
    <xf numFmtId="0" fontId="12" fillId="0" borderId="0" applyNumberFormat="0" applyFill="0" applyAlignment="0" applyProtection="0"/>
    <xf numFmtId="0" fontId="12" fillId="0" borderId="0" applyNumberFormat="0" applyFill="0" applyAlignment="0" applyProtection="0"/>
    <xf numFmtId="0" fontId="15" fillId="29" borderId="0" applyNumberFormat="0" applyBorder="0" applyAlignment="0" applyProtection="0"/>
    <xf numFmtId="0" fontId="17" fillId="31" borderId="0" applyNumberFormat="0" applyBorder="0" applyAlignment="0" applyProtection="0"/>
    <xf numFmtId="0" fontId="16" fillId="30" borderId="0" applyNumberFormat="0" applyBorder="0" applyAlignment="0" applyProtection="0"/>
    <xf numFmtId="0" fontId="3" fillId="32" borderId="1" applyNumberFormat="0" applyAlignment="0" applyProtection="0"/>
    <xf numFmtId="0" fontId="4" fillId="2" borderId="2" applyNumberFormat="0" applyAlignment="0" applyProtection="0"/>
    <xf numFmtId="0" fontId="18" fillId="2" borderId="1" applyNumberFormat="0" applyAlignment="0" applyProtection="0"/>
    <xf numFmtId="0" fontId="6" fillId="0" borderId="3" applyNumberFormat="0" applyFill="0" applyAlignment="0" applyProtection="0"/>
    <xf numFmtId="0" fontId="8" fillId="3" borderId="4" applyNumberFormat="0" applyAlignment="0" applyProtection="0"/>
    <xf numFmtId="0" fontId="7" fillId="0" borderId="0" applyNumberFormat="0" applyFill="0" applyBorder="0" applyAlignment="0" applyProtection="0"/>
    <xf numFmtId="0" fontId="3" fillId="28" borderId="5" applyNumberFormat="0" applyAlignment="0" applyProtection="0"/>
    <xf numFmtId="0" fontId="5" fillId="0" borderId="0" applyNumberFormat="0" applyFill="0" applyBorder="0" applyAlignment="0" applyProtection="0"/>
    <xf numFmtId="0" fontId="9" fillId="0" borderId="6" applyNumberFormat="0" applyFill="0" applyAlignment="0" applyProtection="0"/>
    <xf numFmtId="0" fontId="14" fillId="0" borderId="0" applyNumberFormat="0" applyFill="0" applyBorder="0" applyAlignment="0" applyProtection="0"/>
    <xf numFmtId="0" fontId="1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4" fontId="3" fillId="0" borderId="0" applyFont="0" applyFill="0" applyBorder="0" applyProtection="0"/>
    <xf numFmtId="9" fontId="19" fillId="0" borderId="0" applyFont="0" applyFill="0" applyBorder="0" applyAlignment="0" applyProtection="0"/>
    <xf numFmtId="0" fontId="25" fillId="0" borderId="0"/>
  </cellStyleXfs>
  <cellXfs count="483">
    <xf numFmtId="0" fontId="0" fillId="0" borderId="0" xfId="0"/>
    <xf numFmtId="0" fontId="20" fillId="0" borderId="0" xfId="0" applyFont="1" applyAlignment="1" applyProtection="1">
      <alignment horizontal="left" vertical="center"/>
    </xf>
    <xf numFmtId="0" fontId="20" fillId="0" borderId="0" xfId="0" applyFont="1" applyAlignment="1" applyProtection="1">
      <alignment horizontal="center" vertical="center"/>
    </xf>
    <xf numFmtId="168" fontId="20" fillId="0" borderId="0" xfId="0" applyNumberFormat="1" applyFont="1" applyAlignment="1" applyProtection="1">
      <alignment horizontal="center" vertical="center"/>
    </xf>
    <xf numFmtId="0" fontId="20" fillId="0" borderId="0" xfId="0" applyFont="1" applyFill="1" applyAlignment="1" applyProtection="1">
      <alignment horizontal="center" vertical="center"/>
    </xf>
    <xf numFmtId="0" fontId="20" fillId="33" borderId="0" xfId="0" applyFont="1" applyFill="1" applyAlignment="1" applyProtection="1">
      <alignment horizontal="center" vertical="center"/>
    </xf>
    <xf numFmtId="0" fontId="20" fillId="0" borderId="7" xfId="0" applyFont="1" applyBorder="1" applyAlignment="1" applyProtection="1">
      <alignment horizontal="left" vertical="center"/>
    </xf>
    <xf numFmtId="0" fontId="22" fillId="33" borderId="8" xfId="0" applyFont="1" applyFill="1" applyBorder="1" applyAlignment="1" applyProtection="1">
      <alignment horizontal="center" vertical="center"/>
      <protection locked="0"/>
    </xf>
    <xf numFmtId="0" fontId="22" fillId="0" borderId="13" xfId="0" applyFont="1" applyBorder="1" applyAlignment="1" applyProtection="1">
      <alignment horizontal="center" vertical="center"/>
    </xf>
    <xf numFmtId="9" fontId="22" fillId="33" borderId="14" xfId="48" applyFont="1" applyFill="1" applyBorder="1" applyAlignment="1" applyProtection="1">
      <alignment horizontal="center" vertical="center"/>
      <protection locked="0"/>
    </xf>
    <xf numFmtId="9" fontId="22" fillId="0" borderId="14" xfId="48" applyFont="1" applyFill="1" applyBorder="1" applyAlignment="1" applyProtection="1">
      <alignment horizontal="center" vertical="center"/>
    </xf>
    <xf numFmtId="9" fontId="22" fillId="34" borderId="14" xfId="48" applyFont="1" applyFill="1" applyBorder="1" applyAlignment="1" applyProtection="1">
      <alignment horizontal="center" vertical="center"/>
      <protection locked="0"/>
    </xf>
    <xf numFmtId="0" fontId="22" fillId="33" borderId="13" xfId="0" applyFont="1" applyFill="1" applyBorder="1" applyAlignment="1" applyProtection="1">
      <alignment horizontal="center" vertical="center"/>
      <protection locked="0"/>
    </xf>
    <xf numFmtId="169" fontId="22" fillId="33" borderId="14" xfId="0" applyNumberFormat="1" applyFont="1" applyFill="1" applyBorder="1" applyAlignment="1" applyProtection="1">
      <alignment horizontal="center" vertical="center"/>
      <protection locked="0"/>
    </xf>
    <xf numFmtId="169" fontId="22" fillId="0" borderId="14" xfId="0" applyNumberFormat="1" applyFont="1" applyFill="1" applyBorder="1" applyAlignment="1" applyProtection="1">
      <alignment horizontal="center" vertical="center"/>
    </xf>
    <xf numFmtId="170" fontId="22" fillId="0" borderId="14" xfId="0" applyNumberFormat="1" applyFont="1" applyFill="1" applyBorder="1" applyAlignment="1" applyProtection="1">
      <alignment horizontal="center" vertical="center"/>
    </xf>
    <xf numFmtId="169" fontId="20" fillId="0" borderId="14" xfId="0" applyNumberFormat="1" applyFont="1" applyFill="1" applyBorder="1" applyAlignment="1" applyProtection="1">
      <alignment horizontal="center" vertical="center"/>
    </xf>
    <xf numFmtId="170" fontId="20" fillId="0" borderId="21" xfId="0" applyNumberFormat="1" applyFont="1" applyFill="1" applyBorder="1" applyAlignment="1" applyProtection="1">
      <alignment horizontal="center" vertical="center"/>
    </xf>
    <xf numFmtId="0" fontId="22" fillId="33" borderId="22" xfId="0" applyFont="1" applyFill="1" applyBorder="1" applyAlignment="1" applyProtection="1">
      <alignment horizontal="center" vertical="center"/>
      <protection locked="0"/>
    </xf>
    <xf numFmtId="169" fontId="22" fillId="33" borderId="23" xfId="0" applyNumberFormat="1" applyFont="1" applyFill="1" applyBorder="1" applyAlignment="1" applyProtection="1">
      <alignment horizontal="center" vertical="center"/>
      <protection locked="0"/>
    </xf>
    <xf numFmtId="169" fontId="22" fillId="0" borderId="23" xfId="0" applyNumberFormat="1" applyFont="1" applyFill="1" applyBorder="1" applyAlignment="1" applyProtection="1">
      <alignment horizontal="center" vertical="center"/>
    </xf>
    <xf numFmtId="169" fontId="20" fillId="0" borderId="23" xfId="0" applyNumberFormat="1" applyFont="1" applyFill="1" applyBorder="1" applyAlignment="1" applyProtection="1">
      <alignment horizontal="center" vertical="center"/>
    </xf>
    <xf numFmtId="170" fontId="22" fillId="0" borderId="23" xfId="0" applyNumberFormat="1" applyFont="1" applyFill="1" applyBorder="1" applyAlignment="1" applyProtection="1">
      <alignment horizontal="center" vertical="center"/>
    </xf>
    <xf numFmtId="170" fontId="20" fillId="0" borderId="24" xfId="0" applyNumberFormat="1" applyFont="1" applyFill="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Fill="1" applyAlignment="1" applyProtection="1">
      <alignment horizontal="center" vertical="center"/>
    </xf>
    <xf numFmtId="168" fontId="22" fillId="0" borderId="0" xfId="0" applyNumberFormat="1" applyFont="1" applyFill="1" applyAlignment="1" applyProtection="1">
      <alignment horizontal="center" vertical="center"/>
    </xf>
    <xf numFmtId="168" fontId="22" fillId="0" borderId="0" xfId="0" applyNumberFormat="1" applyFont="1" applyAlignment="1" applyProtection="1">
      <alignment horizontal="center" vertical="center"/>
    </xf>
    <xf numFmtId="0" fontId="22"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35" borderId="0" xfId="0" applyNumberFormat="1" applyFont="1" applyFill="1" applyBorder="1" applyAlignment="1" applyProtection="1">
      <alignment vertical="center"/>
      <protection locked="0"/>
    </xf>
    <xf numFmtId="0" fontId="24" fillId="35"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35" borderId="0" xfId="0" applyNumberFormat="1" applyFont="1" applyFill="1" applyBorder="1" applyAlignment="1" applyProtection="1">
      <alignment vertical="center"/>
      <protection locked="0"/>
    </xf>
    <xf numFmtId="0" fontId="25" fillId="0" borderId="0" xfId="49" applyBorder="1" applyAlignment="1" applyProtection="1">
      <alignment vertical="center"/>
    </xf>
    <xf numFmtId="0" fontId="25" fillId="0" borderId="0" xfId="49" applyAlignment="1" applyProtection="1">
      <alignment vertical="center"/>
    </xf>
    <xf numFmtId="0" fontId="0" fillId="0" borderId="0" xfId="0" applyBorder="1" applyProtection="1"/>
    <xf numFmtId="0" fontId="26" fillId="35" borderId="0" xfId="49" applyFont="1" applyFill="1" applyBorder="1" applyAlignment="1" applyProtection="1">
      <alignment vertical="center"/>
      <protection locked="0"/>
    </xf>
    <xf numFmtId="0" fontId="0" fillId="0" borderId="0" xfId="0" applyFill="1" applyBorder="1" applyAlignment="1" applyProtection="1">
      <alignment horizontal="right" vertical="center"/>
    </xf>
    <xf numFmtId="0" fontId="23" fillId="0" borderId="0" xfId="49" applyFont="1" applyFill="1" applyBorder="1" applyAlignment="1" applyProtection="1">
      <alignment vertical="center"/>
    </xf>
    <xf numFmtId="0" fontId="25" fillId="0" borderId="0" xfId="49" applyFill="1" applyAlignment="1" applyProtection="1">
      <alignment vertical="center"/>
    </xf>
    <xf numFmtId="0" fontId="25" fillId="0" borderId="0" xfId="49" applyFill="1" applyBorder="1" applyAlignment="1" applyProtection="1">
      <alignment horizontal="left" vertical="center"/>
    </xf>
    <xf numFmtId="0" fontId="27" fillId="0" borderId="0" xfId="49" applyFont="1" applyFill="1" applyBorder="1" applyAlignment="1" applyProtection="1">
      <alignment vertical="center"/>
    </xf>
    <xf numFmtId="0" fontId="28" fillId="0" borderId="0" xfId="0" applyFont="1" applyFill="1" applyBorder="1" applyAlignment="1" applyProtection="1">
      <alignment horizontal="center" vertical="center"/>
    </xf>
    <xf numFmtId="0" fontId="29" fillId="0" borderId="0" xfId="49" applyFont="1" applyAlignment="1" applyProtection="1">
      <alignment vertical="center"/>
    </xf>
    <xf numFmtId="0" fontId="30" fillId="0" borderId="25" xfId="49" applyFont="1" applyBorder="1" applyAlignment="1" applyProtection="1">
      <alignment vertical="center"/>
    </xf>
    <xf numFmtId="0" fontId="31" fillId="0" borderId="26" xfId="49" applyFont="1" applyBorder="1" applyAlignment="1" applyProtection="1">
      <alignment vertical="center"/>
    </xf>
    <xf numFmtId="0" fontId="25" fillId="0" borderId="26" xfId="49" applyBorder="1" applyAlignment="1" applyProtection="1">
      <alignment vertical="center"/>
    </xf>
    <xf numFmtId="0" fontId="0" fillId="0" borderId="26" xfId="0" applyBorder="1" applyProtection="1"/>
    <xf numFmtId="0" fontId="0" fillId="0" borderId="12" xfId="0" applyBorder="1" applyProtection="1"/>
    <xf numFmtId="0" fontId="25" fillId="0" borderId="29" xfId="49" applyFont="1" applyBorder="1" applyAlignment="1" applyProtection="1">
      <alignment vertical="center" wrapText="1"/>
    </xf>
    <xf numFmtId="0" fontId="0" fillId="0" borderId="29" xfId="0" applyBorder="1" applyProtection="1"/>
    <xf numFmtId="0" fontId="25" fillId="0" borderId="33" xfId="49" applyFont="1" applyBorder="1" applyAlignment="1" applyProtection="1">
      <alignment vertical="center"/>
    </xf>
    <xf numFmtId="0" fontId="25" fillId="0" borderId="33" xfId="49" applyFont="1" applyBorder="1" applyAlignment="1" applyProtection="1">
      <alignment horizontal="center" vertical="center"/>
    </xf>
    <xf numFmtId="0" fontId="32" fillId="0" borderId="30" xfId="49" applyFont="1" applyBorder="1" applyAlignment="1" applyProtection="1">
      <alignment horizontal="left" vertical="center"/>
    </xf>
    <xf numFmtId="0" fontId="32" fillId="0" borderId="31" xfId="49" applyFont="1" applyBorder="1" applyAlignment="1" applyProtection="1">
      <alignment horizontal="center" vertical="center"/>
    </xf>
    <xf numFmtId="0" fontId="32" fillId="0" borderId="32" xfId="49" applyFont="1" applyBorder="1" applyAlignment="1" applyProtection="1">
      <alignment horizontal="center" vertical="center"/>
    </xf>
    <xf numFmtId="0" fontId="32" fillId="0" borderId="33" xfId="49" applyFont="1" applyBorder="1" applyAlignment="1" applyProtection="1">
      <alignment horizontal="center" vertical="center"/>
    </xf>
    <xf numFmtId="0" fontId="25" fillId="0" borderId="37" xfId="49" applyFont="1" applyBorder="1" applyAlignment="1" applyProtection="1">
      <alignment vertical="center"/>
    </xf>
    <xf numFmtId="0" fontId="25" fillId="0" borderId="38" xfId="49" applyFont="1" applyBorder="1" applyAlignment="1" applyProtection="1">
      <alignment vertical="center"/>
    </xf>
    <xf numFmtId="0" fontId="29" fillId="0" borderId="39" xfId="49" applyFont="1" applyBorder="1" applyAlignment="1" applyProtection="1">
      <alignment vertical="center"/>
    </xf>
    <xf numFmtId="0" fontId="29" fillId="0" borderId="38" xfId="49" applyFont="1" applyBorder="1" applyAlignment="1" applyProtection="1">
      <alignment vertical="center"/>
    </xf>
    <xf numFmtId="14" fontId="25" fillId="35" borderId="13" xfId="49" applyNumberFormat="1" applyFill="1" applyBorder="1" applyAlignment="1" applyProtection="1">
      <alignment horizontal="center" vertical="center"/>
      <protection locked="0"/>
    </xf>
    <xf numFmtId="0" fontId="25" fillId="35" borderId="40" xfId="49" applyFill="1" applyBorder="1" applyAlignment="1" applyProtection="1">
      <alignment horizontal="center" vertical="center"/>
      <protection locked="0"/>
    </xf>
    <xf numFmtId="0" fontId="25" fillId="35" borderId="14" xfId="49" applyFill="1" applyBorder="1" applyAlignment="1" applyProtection="1">
      <alignment vertical="center"/>
      <protection locked="0"/>
    </xf>
    <xf numFmtId="0" fontId="25" fillId="35" borderId="14" xfId="49" applyFill="1" applyBorder="1" applyAlignment="1" applyProtection="1">
      <alignment horizontal="center" vertical="center"/>
      <protection locked="0"/>
    </xf>
    <xf numFmtId="9" fontId="25" fillId="35" borderId="41" xfId="48" applyFont="1" applyFill="1" applyBorder="1" applyAlignment="1" applyProtection="1">
      <alignment horizontal="center" vertical="center"/>
      <protection locked="0"/>
    </xf>
    <xf numFmtId="0" fontId="25" fillId="0" borderId="13" xfId="49" applyBorder="1" applyAlignment="1" applyProtection="1">
      <alignment vertical="center"/>
    </xf>
    <xf numFmtId="0" fontId="25" fillId="0" borderId="21" xfId="49" applyBorder="1" applyAlignment="1" applyProtection="1">
      <alignment horizontal="center" vertical="center"/>
    </xf>
    <xf numFmtId="1" fontId="25" fillId="0" borderId="13" xfId="49" applyNumberFormat="1" applyFont="1" applyBorder="1" applyAlignment="1" applyProtection="1">
      <alignment horizontal="center" vertical="center"/>
    </xf>
    <xf numFmtId="1" fontId="25" fillId="0" borderId="21" xfId="49" applyNumberFormat="1" applyFont="1" applyBorder="1" applyAlignment="1" applyProtection="1">
      <alignment horizontal="center" vertical="center"/>
    </xf>
    <xf numFmtId="0" fontId="25" fillId="35" borderId="13" xfId="49" applyFill="1" applyBorder="1" applyAlignment="1" applyProtection="1">
      <alignment horizontal="center" vertical="center"/>
      <protection locked="0"/>
    </xf>
    <xf numFmtId="0" fontId="25" fillId="35" borderId="41" xfId="49" applyFill="1" applyBorder="1" applyAlignment="1" applyProtection="1">
      <alignment horizontal="center" vertical="center"/>
      <protection locked="0"/>
    </xf>
    <xf numFmtId="0" fontId="25" fillId="35" borderId="22" xfId="49" applyFill="1" applyBorder="1" applyAlignment="1" applyProtection="1">
      <alignment horizontal="center" vertical="center"/>
      <protection locked="0"/>
    </xf>
    <xf numFmtId="0" fontId="25" fillId="35" borderId="42" xfId="49" applyFill="1" applyBorder="1" applyAlignment="1" applyProtection="1">
      <alignment horizontal="center" vertical="center"/>
      <protection locked="0"/>
    </xf>
    <xf numFmtId="0" fontId="25" fillId="35" borderId="23" xfId="49" applyFont="1" applyFill="1" applyBorder="1" applyAlignment="1" applyProtection="1">
      <alignment vertical="center"/>
      <protection locked="0"/>
    </xf>
    <xf numFmtId="0" fontId="25" fillId="35" borderId="23" xfId="49" applyFill="1" applyBorder="1" applyAlignment="1" applyProtection="1">
      <alignment horizontal="center" vertical="center"/>
      <protection locked="0"/>
    </xf>
    <xf numFmtId="0" fontId="25" fillId="35" borderId="43" xfId="49" applyFill="1" applyBorder="1" applyAlignment="1" applyProtection="1">
      <alignment horizontal="center" vertical="center"/>
      <protection locked="0"/>
    </xf>
    <xf numFmtId="0" fontId="25" fillId="0" borderId="39" xfId="49" applyBorder="1" applyAlignment="1" applyProtection="1">
      <alignment vertical="center"/>
    </xf>
    <xf numFmtId="0" fontId="25" fillId="0" borderId="44" xfId="49" applyBorder="1" applyAlignment="1" applyProtection="1">
      <alignment vertical="center"/>
    </xf>
    <xf numFmtId="0" fontId="25" fillId="0" borderId="44" xfId="49" applyFont="1" applyBorder="1" applyAlignment="1" applyProtection="1">
      <alignment vertical="center"/>
    </xf>
    <xf numFmtId="0" fontId="31" fillId="0" borderId="38" xfId="49" applyFont="1" applyBorder="1" applyAlignment="1" applyProtection="1">
      <alignment horizontal="right" vertical="center"/>
    </xf>
    <xf numFmtId="0" fontId="29" fillId="0" borderId="45" xfId="49" applyFont="1" applyBorder="1" applyAlignment="1" applyProtection="1">
      <alignment horizontal="center" vertical="center"/>
    </xf>
    <xf numFmtId="0" fontId="29" fillId="0" borderId="46" xfId="49" applyFont="1" applyBorder="1" applyAlignment="1" applyProtection="1">
      <alignment horizontal="center" vertical="center"/>
    </xf>
    <xf numFmtId="0" fontId="25" fillId="0" borderId="0" xfId="49" applyFont="1" applyBorder="1" applyAlignment="1" applyProtection="1">
      <alignment vertical="center"/>
    </xf>
    <xf numFmtId="0" fontId="31" fillId="0" borderId="0" xfId="49" applyFont="1" applyBorder="1" applyAlignment="1" applyProtection="1">
      <alignment horizontal="right" vertical="center"/>
    </xf>
    <xf numFmtId="0" fontId="29" fillId="0" borderId="0" xfId="49" applyFont="1" applyBorder="1" applyAlignment="1" applyProtection="1">
      <alignment horizontal="center" vertical="center"/>
    </xf>
    <xf numFmtId="0" fontId="29" fillId="0" borderId="47" xfId="49" applyFont="1" applyBorder="1" applyAlignment="1" applyProtection="1">
      <alignment horizontal="center" vertical="center"/>
    </xf>
    <xf numFmtId="0" fontId="25" fillId="35" borderId="47" xfId="49" applyFill="1" applyBorder="1" applyAlignment="1" applyProtection="1">
      <alignment horizontal="center" vertical="center"/>
      <protection locked="0"/>
    </xf>
    <xf numFmtId="0" fontId="33" fillId="35" borderId="13" xfId="49" applyFont="1" applyFill="1" applyBorder="1" applyAlignment="1" applyProtection="1">
      <alignment horizontal="center" vertical="center"/>
    </xf>
    <xf numFmtId="0" fontId="33" fillId="35" borderId="40" xfId="49" applyFont="1" applyFill="1" applyBorder="1" applyAlignment="1" applyProtection="1">
      <alignment horizontal="center" vertical="center"/>
    </xf>
    <xf numFmtId="0" fontId="33" fillId="35" borderId="14" xfId="49" applyFont="1" applyFill="1" applyBorder="1" applyAlignment="1" applyProtection="1">
      <alignment vertical="center"/>
    </xf>
    <xf numFmtId="0" fontId="33" fillId="35" borderId="14" xfId="49" applyFont="1" applyFill="1" applyBorder="1" applyAlignment="1" applyProtection="1">
      <alignment horizontal="center" vertical="center"/>
    </xf>
    <xf numFmtId="0" fontId="33" fillId="35" borderId="41" xfId="49" applyFont="1" applyFill="1" applyBorder="1" applyAlignment="1" applyProtection="1">
      <alignment horizontal="center" vertical="center"/>
    </xf>
    <xf numFmtId="0" fontId="32" fillId="0" borderId="7" xfId="49" applyFont="1" applyBorder="1" applyAlignment="1" applyProtection="1">
      <alignment vertical="center"/>
    </xf>
    <xf numFmtId="0" fontId="32" fillId="0" borderId="48" xfId="49" applyFont="1" applyBorder="1" applyAlignment="1" applyProtection="1">
      <alignment vertical="center"/>
    </xf>
    <xf numFmtId="1" fontId="32" fillId="0" borderId="13" xfId="49" applyNumberFormat="1" applyFont="1" applyBorder="1" applyAlignment="1" applyProtection="1">
      <alignment horizontal="center" vertical="center"/>
    </xf>
    <xf numFmtId="1" fontId="34" fillId="0" borderId="49" xfId="49" applyNumberFormat="1" applyFont="1" applyBorder="1" applyAlignment="1" applyProtection="1">
      <alignment horizontal="center" vertical="center"/>
    </xf>
    <xf numFmtId="1" fontId="34" fillId="0" borderId="21" xfId="49" applyNumberFormat="1" applyFont="1" applyBorder="1" applyAlignment="1" applyProtection="1">
      <alignment horizontal="center" vertical="center"/>
    </xf>
    <xf numFmtId="0" fontId="32" fillId="0" borderId="13" xfId="49" applyFont="1" applyBorder="1" applyAlignment="1" applyProtection="1">
      <alignment vertical="center"/>
    </xf>
    <xf numFmtId="0" fontId="32" fillId="0" borderId="21" xfId="49" applyFont="1" applyBorder="1" applyAlignment="1" applyProtection="1">
      <alignment horizontal="center" vertical="center"/>
    </xf>
    <xf numFmtId="0" fontId="33" fillId="35" borderId="22" xfId="49" applyFont="1" applyFill="1" applyBorder="1" applyAlignment="1" applyProtection="1">
      <alignment horizontal="center" vertical="center"/>
    </xf>
    <xf numFmtId="0" fontId="33" fillId="35" borderId="42" xfId="49" applyFont="1" applyFill="1" applyBorder="1" applyAlignment="1" applyProtection="1">
      <alignment horizontal="center" vertical="center"/>
    </xf>
    <xf numFmtId="0" fontId="33" fillId="35" borderId="23" xfId="49" applyFont="1" applyFill="1" applyBorder="1" applyAlignment="1" applyProtection="1">
      <alignment vertical="center"/>
    </xf>
    <xf numFmtId="0" fontId="33" fillId="35" borderId="23" xfId="49" applyFont="1" applyFill="1" applyBorder="1" applyAlignment="1" applyProtection="1">
      <alignment horizontal="center" vertical="center"/>
    </xf>
    <xf numFmtId="0" fontId="33" fillId="35" borderId="43" xfId="49" applyFont="1" applyFill="1" applyBorder="1" applyAlignment="1" applyProtection="1">
      <alignment horizontal="center" vertical="center"/>
    </xf>
    <xf numFmtId="0" fontId="32" fillId="0" borderId="22" xfId="49" applyFont="1" applyBorder="1" applyAlignment="1" applyProtection="1">
      <alignment vertical="center"/>
    </xf>
    <xf numFmtId="0" fontId="32" fillId="0" borderId="24" xfId="49" applyFont="1" applyBorder="1" applyAlignment="1" applyProtection="1">
      <alignment horizontal="center" vertical="center"/>
    </xf>
    <xf numFmtId="1" fontId="32" fillId="0" borderId="22" xfId="49" applyNumberFormat="1" applyFont="1" applyBorder="1" applyAlignment="1" applyProtection="1">
      <alignment horizontal="center" vertical="center"/>
    </xf>
    <xf numFmtId="1" fontId="34" fillId="0" borderId="50" xfId="49" applyNumberFormat="1" applyFont="1" applyBorder="1" applyAlignment="1" applyProtection="1">
      <alignment horizontal="center" vertical="center"/>
    </xf>
    <xf numFmtId="1" fontId="34" fillId="0" borderId="24" xfId="49" applyNumberFormat="1" applyFont="1" applyBorder="1" applyAlignment="1" applyProtection="1">
      <alignment horizontal="center" vertical="center"/>
    </xf>
    <xf numFmtId="0" fontId="35" fillId="0" borderId="25" xfId="49" applyFont="1" applyBorder="1" applyAlignment="1" applyProtection="1">
      <alignment vertical="center"/>
    </xf>
    <xf numFmtId="0" fontId="25" fillId="0" borderId="25" xfId="49" applyFont="1" applyBorder="1" applyAlignment="1" applyProtection="1">
      <alignment vertical="center"/>
    </xf>
    <xf numFmtId="0" fontId="23" fillId="0" borderId="0" xfId="49" applyFont="1" applyAlignment="1" applyProtection="1">
      <alignment vertical="center"/>
    </xf>
    <xf numFmtId="0" fontId="23" fillId="0" borderId="0" xfId="49" applyFont="1" applyAlignment="1" applyProtection="1">
      <alignment horizontal="left" vertical="center"/>
    </xf>
    <xf numFmtId="0" fontId="23" fillId="0" borderId="0" xfId="0" applyFont="1" applyProtection="1"/>
    <xf numFmtId="0" fontId="36" fillId="35" borderId="0" xfId="49" applyFont="1" applyFill="1" applyAlignment="1" applyProtection="1">
      <alignment vertical="center"/>
      <protection locked="0"/>
    </xf>
    <xf numFmtId="0" fontId="23" fillId="0" borderId="0" xfId="0" applyFont="1" applyFill="1" applyAlignment="1" applyProtection="1">
      <alignment horizontal="right" vertical="center"/>
    </xf>
    <xf numFmtId="0" fontId="23" fillId="0" borderId="0" xfId="49" applyFont="1" applyBorder="1" applyAlignment="1" applyProtection="1">
      <alignment vertical="center"/>
    </xf>
    <xf numFmtId="0" fontId="23" fillId="0" borderId="0" xfId="49" applyFont="1" applyBorder="1" applyAlignment="1" applyProtection="1">
      <alignment horizontal="left" vertical="center"/>
    </xf>
    <xf numFmtId="0" fontId="27" fillId="0" borderId="0" xfId="49" applyFont="1" applyBorder="1" applyAlignment="1" applyProtection="1">
      <alignment vertical="center"/>
    </xf>
    <xf numFmtId="0" fontId="38" fillId="37" borderId="56" xfId="49" applyFont="1" applyFill="1" applyBorder="1" applyAlignment="1" applyProtection="1">
      <alignment vertical="center"/>
    </xf>
    <xf numFmtId="0" fontId="38" fillId="37" borderId="57" xfId="0" applyFont="1" applyFill="1" applyBorder="1" applyAlignment="1" applyProtection="1">
      <alignment horizontal="left"/>
    </xf>
    <xf numFmtId="0" fontId="38" fillId="37" borderId="40" xfId="0" applyFont="1" applyFill="1" applyBorder="1" applyProtection="1"/>
    <xf numFmtId="0" fontId="39" fillId="36" borderId="59" xfId="49" applyFont="1" applyFill="1" applyBorder="1" applyAlignment="1" applyProtection="1">
      <alignment vertical="center"/>
    </xf>
    <xf numFmtId="0" fontId="39" fillId="36" borderId="60" xfId="0" applyFont="1" applyFill="1" applyBorder="1" applyAlignment="1" applyProtection="1">
      <alignment horizontal="left"/>
    </xf>
    <xf numFmtId="0" fontId="39" fillId="36" borderId="61" xfId="0" applyFont="1" applyFill="1" applyBorder="1" applyProtection="1"/>
    <xf numFmtId="0" fontId="23" fillId="0" borderId="0" xfId="0" applyFont="1" applyAlignment="1" applyProtection="1">
      <alignment horizontal="left"/>
    </xf>
    <xf numFmtId="0" fontId="21" fillId="0" borderId="0" xfId="49" applyFont="1" applyFill="1" applyAlignment="1" applyProtection="1">
      <alignment horizontal="left" vertical="center" wrapText="1"/>
    </xf>
    <xf numFmtId="0" fontId="22" fillId="31" borderId="25" xfId="49" applyFont="1" applyFill="1" applyBorder="1" applyAlignment="1" applyProtection="1">
      <alignment vertical="center"/>
    </xf>
    <xf numFmtId="0" fontId="22" fillId="31" borderId="26" xfId="49" applyFont="1" applyFill="1" applyBorder="1" applyAlignment="1" applyProtection="1">
      <alignment horizontal="left" vertical="center"/>
    </xf>
    <xf numFmtId="0" fontId="23" fillId="31" borderId="26" xfId="49" applyFont="1" applyFill="1" applyBorder="1" applyAlignment="1" applyProtection="1">
      <alignment vertical="center"/>
    </xf>
    <xf numFmtId="0" fontId="23" fillId="31" borderId="12" xfId="49" applyFont="1" applyFill="1" applyBorder="1" applyAlignment="1" applyProtection="1">
      <alignment vertical="center"/>
    </xf>
    <xf numFmtId="9" fontId="23" fillId="33" borderId="34" xfId="48" applyFont="1" applyFill="1" applyBorder="1" applyAlignment="1" applyProtection="1">
      <alignment horizontal="center" vertical="center"/>
      <protection locked="0"/>
    </xf>
    <xf numFmtId="0" fontId="23" fillId="31" borderId="35" xfId="49" applyFont="1" applyFill="1" applyBorder="1" applyAlignment="1" applyProtection="1">
      <alignment vertical="center"/>
    </xf>
    <xf numFmtId="0" fontId="23" fillId="0" borderId="32" xfId="49" applyFont="1" applyBorder="1" applyAlignment="1" applyProtection="1">
      <alignment horizontal="center" vertical="center"/>
    </xf>
    <xf numFmtId="0" fontId="23" fillId="0" borderId="33" xfId="49" applyFont="1" applyBorder="1" applyAlignment="1" applyProtection="1">
      <alignment horizontal="center" vertical="center"/>
    </xf>
    <xf numFmtId="0" fontId="23" fillId="0" borderId="66" xfId="49" applyFont="1" applyBorder="1" applyAlignment="1" applyProtection="1">
      <alignment horizontal="center" vertical="center"/>
    </xf>
    <xf numFmtId="1" fontId="23" fillId="31" borderId="67" xfId="49" applyNumberFormat="1" applyFont="1" applyFill="1" applyBorder="1" applyAlignment="1" applyProtection="1">
      <alignment vertical="center"/>
    </xf>
    <xf numFmtId="1" fontId="23" fillId="31" borderId="68" xfId="49" applyNumberFormat="1" applyFont="1" applyFill="1" applyBorder="1" applyAlignment="1" applyProtection="1">
      <alignment horizontal="left" vertical="center"/>
    </xf>
    <xf numFmtId="0" fontId="23" fillId="31" borderId="68" xfId="49" applyFont="1" applyFill="1" applyBorder="1" applyAlignment="1" applyProtection="1">
      <alignment vertical="center"/>
    </xf>
    <xf numFmtId="0" fontId="23" fillId="31" borderId="69" xfId="49" applyFont="1" applyFill="1" applyBorder="1" applyAlignment="1" applyProtection="1">
      <alignment vertical="center"/>
    </xf>
    <xf numFmtId="0" fontId="23" fillId="0" borderId="19" xfId="49" applyFont="1" applyFill="1" applyBorder="1" applyAlignment="1" applyProtection="1">
      <alignment horizontal="center" vertical="center"/>
      <protection locked="0"/>
    </xf>
    <xf numFmtId="1" fontId="23" fillId="31" borderId="71" xfId="49" applyNumberFormat="1" applyFont="1" applyFill="1" applyBorder="1" applyAlignment="1" applyProtection="1">
      <alignment vertical="center"/>
    </xf>
    <xf numFmtId="1" fontId="23" fillId="31" borderId="57" xfId="49" applyNumberFormat="1" applyFont="1" applyFill="1" applyBorder="1" applyAlignment="1" applyProtection="1">
      <alignment horizontal="left" vertical="center"/>
    </xf>
    <xf numFmtId="0" fontId="23" fillId="31" borderId="57" xfId="49" applyFont="1" applyFill="1" applyBorder="1" applyAlignment="1" applyProtection="1">
      <alignment vertical="center"/>
    </xf>
    <xf numFmtId="0" fontId="23" fillId="31" borderId="40" xfId="49" applyFont="1" applyFill="1" applyBorder="1" applyAlignment="1" applyProtection="1">
      <alignment vertical="center"/>
    </xf>
    <xf numFmtId="0" fontId="23" fillId="0" borderId="14" xfId="49" applyFont="1" applyFill="1" applyBorder="1" applyAlignment="1" applyProtection="1">
      <alignment horizontal="center" vertical="center"/>
      <protection locked="0"/>
    </xf>
    <xf numFmtId="1" fontId="23" fillId="31" borderId="74" xfId="49" applyNumberFormat="1" applyFont="1" applyFill="1" applyBorder="1" applyAlignment="1" applyProtection="1">
      <alignment vertical="center"/>
    </xf>
    <xf numFmtId="1" fontId="23" fillId="31" borderId="72" xfId="49" applyNumberFormat="1" applyFont="1" applyFill="1" applyBorder="1" applyAlignment="1" applyProtection="1">
      <alignment horizontal="left" vertical="center"/>
    </xf>
    <xf numFmtId="0" fontId="23" fillId="31" borderId="72" xfId="49" applyFont="1" applyFill="1" applyBorder="1" applyAlignment="1" applyProtection="1">
      <alignment vertical="center"/>
    </xf>
    <xf numFmtId="0" fontId="23" fillId="0" borderId="15" xfId="49" applyFont="1" applyFill="1" applyBorder="1" applyAlignment="1" applyProtection="1">
      <alignment horizontal="center" vertical="center"/>
      <protection locked="0"/>
    </xf>
    <xf numFmtId="1" fontId="23" fillId="31" borderId="75" xfId="49" applyNumberFormat="1" applyFont="1" applyFill="1" applyBorder="1" applyAlignment="1" applyProtection="1">
      <alignment vertical="center"/>
    </xf>
    <xf numFmtId="1" fontId="23" fillId="31" borderId="76" xfId="49" applyNumberFormat="1" applyFont="1" applyFill="1" applyBorder="1" applyAlignment="1" applyProtection="1">
      <alignment horizontal="left" vertical="center"/>
    </xf>
    <xf numFmtId="0" fontId="23" fillId="31" borderId="76" xfId="49" applyFont="1" applyFill="1" applyBorder="1" applyAlignment="1" applyProtection="1">
      <alignment vertical="center"/>
    </xf>
    <xf numFmtId="0" fontId="23" fillId="31" borderId="42" xfId="49" applyFont="1" applyFill="1" applyBorder="1" applyAlignment="1" applyProtection="1">
      <alignment vertical="center"/>
    </xf>
    <xf numFmtId="0" fontId="41" fillId="38" borderId="26" xfId="49" applyFont="1" applyFill="1" applyBorder="1" applyAlignment="1" applyProtection="1">
      <alignment vertical="center"/>
    </xf>
    <xf numFmtId="0" fontId="20" fillId="0" borderId="26" xfId="49" applyFont="1" applyBorder="1" applyAlignment="1" applyProtection="1">
      <alignment horizontal="left" vertical="center"/>
    </xf>
    <xf numFmtId="0" fontId="40" fillId="0" borderId="26" xfId="49" applyFont="1" applyBorder="1" applyAlignment="1" applyProtection="1">
      <alignment vertical="center"/>
    </xf>
    <xf numFmtId="0" fontId="40" fillId="0" borderId="12" xfId="49" applyFont="1" applyBorder="1" applyAlignment="1" applyProtection="1">
      <alignment vertical="center"/>
    </xf>
    <xf numFmtId="1" fontId="40" fillId="0" borderId="39" xfId="49" applyNumberFormat="1" applyFont="1" applyBorder="1" applyAlignment="1" applyProtection="1">
      <alignment horizontal="center" vertical="center"/>
    </xf>
    <xf numFmtId="1" fontId="40" fillId="0" borderId="44" xfId="49" applyNumberFormat="1" applyFont="1" applyBorder="1" applyAlignment="1" applyProtection="1">
      <alignment horizontal="center" vertical="center"/>
    </xf>
    <xf numFmtId="1" fontId="40" fillId="0" borderId="38" xfId="49" applyNumberFormat="1" applyFont="1" applyBorder="1" applyAlignment="1" applyProtection="1">
      <alignment horizontal="center" vertical="center"/>
    </xf>
    <xf numFmtId="0" fontId="23" fillId="0" borderId="34" xfId="49" applyFont="1" applyBorder="1" applyAlignment="1" applyProtection="1">
      <alignment vertical="center"/>
    </xf>
    <xf numFmtId="0" fontId="23" fillId="0" borderId="34" xfId="49" applyFont="1" applyBorder="1" applyAlignment="1" applyProtection="1">
      <alignment horizontal="left" vertical="center"/>
    </xf>
    <xf numFmtId="0" fontId="40" fillId="0" borderId="34" xfId="49" applyFont="1" applyBorder="1" applyAlignment="1" applyProtection="1">
      <alignment vertical="center"/>
    </xf>
    <xf numFmtId="0" fontId="23" fillId="0" borderId="31" xfId="49" applyFont="1" applyBorder="1" applyAlignment="1" applyProtection="1">
      <alignment horizontal="center" vertical="center"/>
    </xf>
    <xf numFmtId="0" fontId="20" fillId="0" borderId="30" xfId="49" applyFont="1" applyBorder="1" applyAlignment="1" applyProtection="1">
      <alignment horizontal="center" vertical="center"/>
    </xf>
    <xf numFmtId="0" fontId="20" fillId="0" borderId="66" xfId="49" applyFont="1" applyBorder="1" applyAlignment="1" applyProtection="1">
      <alignment horizontal="center" vertical="center"/>
    </xf>
    <xf numFmtId="0" fontId="23" fillId="38" borderId="14" xfId="49" applyFont="1" applyFill="1" applyBorder="1" applyAlignment="1" applyProtection="1">
      <alignment horizontal="center" vertical="center"/>
    </xf>
    <xf numFmtId="0" fontId="23" fillId="35" borderId="14" xfId="49" applyFont="1" applyFill="1" applyBorder="1" applyAlignment="1" applyProtection="1">
      <alignment horizontal="center" vertical="center"/>
      <protection locked="0"/>
    </xf>
    <xf numFmtId="0" fontId="23" fillId="0" borderId="14" xfId="49" applyFont="1" applyBorder="1" applyAlignment="1" applyProtection="1">
      <alignment horizontal="center" vertical="center"/>
    </xf>
    <xf numFmtId="0" fontId="23" fillId="0" borderId="21" xfId="49" applyFont="1" applyBorder="1" applyAlignment="1" applyProtection="1">
      <alignment horizontal="center" vertical="center"/>
    </xf>
    <xf numFmtId="1" fontId="23" fillId="0" borderId="13" xfId="49" applyNumberFormat="1" applyFont="1" applyBorder="1" applyAlignment="1" applyProtection="1">
      <alignment horizontal="center" vertical="center"/>
    </xf>
    <xf numFmtId="14" fontId="28" fillId="35" borderId="13" xfId="49" applyNumberFormat="1" applyFont="1" applyFill="1" applyBorder="1" applyAlignment="1" applyProtection="1">
      <alignment horizontal="center" vertical="center"/>
      <protection locked="0"/>
    </xf>
    <xf numFmtId="0" fontId="23" fillId="35" borderId="40" xfId="49" applyFont="1" applyFill="1" applyBorder="1" applyAlignment="1" applyProtection="1">
      <alignment horizontal="left" vertical="center"/>
      <protection locked="0"/>
    </xf>
    <xf numFmtId="0" fontId="23" fillId="35" borderId="14" xfId="49" applyFont="1" applyFill="1" applyBorder="1" applyAlignment="1" applyProtection="1">
      <alignment vertical="center"/>
      <protection locked="0"/>
    </xf>
    <xf numFmtId="173" fontId="23" fillId="35" borderId="14" xfId="49" applyNumberFormat="1" applyFont="1" applyFill="1" applyBorder="1" applyAlignment="1" applyProtection="1">
      <alignment horizontal="center" vertical="center"/>
      <protection locked="0"/>
    </xf>
    <xf numFmtId="0" fontId="23" fillId="35" borderId="13" xfId="49" applyFont="1" applyFill="1" applyBorder="1" applyAlignment="1" applyProtection="1">
      <alignment horizontal="center" vertical="center"/>
      <protection locked="0"/>
    </xf>
    <xf numFmtId="0" fontId="23" fillId="35" borderId="22" xfId="49" applyFont="1" applyFill="1" applyBorder="1" applyAlignment="1" applyProtection="1">
      <alignment horizontal="center" vertical="center"/>
      <protection locked="0"/>
    </xf>
    <xf numFmtId="0" fontId="23" fillId="35" borderId="42" xfId="49" applyFont="1" applyFill="1" applyBorder="1" applyAlignment="1" applyProtection="1">
      <alignment horizontal="left" vertical="center"/>
      <protection locked="0"/>
    </xf>
    <xf numFmtId="0" fontId="23" fillId="35" borderId="23" xfId="49" applyFont="1" applyFill="1" applyBorder="1" applyAlignment="1" applyProtection="1">
      <alignment vertical="center"/>
      <protection locked="0"/>
    </xf>
    <xf numFmtId="0" fontId="23" fillId="35" borderId="23" xfId="49" applyFont="1" applyFill="1" applyBorder="1" applyAlignment="1" applyProtection="1">
      <alignment horizontal="center" vertical="center"/>
      <protection locked="0"/>
    </xf>
    <xf numFmtId="0" fontId="23" fillId="0" borderId="39" xfId="49" applyFont="1" applyBorder="1" applyAlignment="1" applyProtection="1">
      <alignment vertical="center"/>
    </xf>
    <xf numFmtId="0" fontId="23" fillId="0" borderId="44" xfId="49" applyFont="1" applyBorder="1" applyAlignment="1" applyProtection="1">
      <alignment horizontal="left" vertical="center"/>
    </xf>
    <xf numFmtId="0" fontId="23" fillId="0" borderId="44" xfId="49" applyFont="1" applyBorder="1" applyAlignment="1" applyProtection="1">
      <alignment vertical="center"/>
    </xf>
    <xf numFmtId="0" fontId="22" fillId="0" borderId="38" xfId="49" applyFont="1" applyBorder="1" applyAlignment="1" applyProtection="1">
      <alignment horizontal="right" vertical="center"/>
    </xf>
    <xf numFmtId="1" fontId="23" fillId="0" borderId="45" xfId="49" applyNumberFormat="1" applyFont="1" applyBorder="1" applyAlignment="1" applyProtection="1">
      <alignment horizontal="center" vertical="center"/>
    </xf>
    <xf numFmtId="0" fontId="23" fillId="0" borderId="46" xfId="49" applyFont="1" applyBorder="1" applyAlignment="1" applyProtection="1">
      <alignment horizontal="center" vertical="center"/>
    </xf>
    <xf numFmtId="0" fontId="40" fillId="0" borderId="0" xfId="49" applyFont="1" applyAlignment="1" applyProtection="1">
      <alignment vertical="center"/>
    </xf>
    <xf numFmtId="0" fontId="40" fillId="0" borderId="0" xfId="49" applyFont="1" applyAlignment="1" applyProtection="1">
      <alignment horizontal="left" vertical="center"/>
    </xf>
    <xf numFmtId="0" fontId="42" fillId="0" borderId="78" xfId="49" applyFont="1" applyBorder="1" applyAlignment="1" applyProtection="1">
      <alignment horizontal="left" vertical="center"/>
    </xf>
    <xf numFmtId="0" fontId="43" fillId="0" borderId="26" xfId="49" applyFont="1" applyBorder="1" applyAlignment="1" applyProtection="1">
      <alignment horizontal="left" vertical="center"/>
    </xf>
    <xf numFmtId="0" fontId="23" fillId="0" borderId="26" xfId="49" applyFont="1" applyBorder="1" applyAlignment="1" applyProtection="1">
      <alignment vertical="center"/>
    </xf>
    <xf numFmtId="0" fontId="23" fillId="0" borderId="12" xfId="49" applyFont="1" applyBorder="1" applyAlignment="1" applyProtection="1">
      <alignment vertical="center"/>
    </xf>
    <xf numFmtId="0" fontId="40" fillId="0" borderId="30" xfId="49" applyFont="1" applyBorder="1" applyAlignment="1" applyProtection="1">
      <alignment horizontal="center" vertical="center"/>
    </xf>
    <xf numFmtId="0" fontId="40" fillId="0" borderId="66" xfId="49" applyFont="1" applyBorder="1" applyAlignment="1" applyProtection="1">
      <alignment horizontal="center" vertical="center"/>
    </xf>
    <xf numFmtId="14" fontId="44" fillId="0" borderId="13" xfId="49" applyNumberFormat="1" applyFont="1" applyFill="1" applyBorder="1" applyAlignment="1" applyProtection="1">
      <alignment horizontal="center" vertical="center"/>
    </xf>
    <xf numFmtId="0" fontId="44" fillId="0" borderId="40" xfId="49" applyFont="1" applyFill="1" applyBorder="1" applyAlignment="1" applyProtection="1">
      <alignment horizontal="left" vertical="center"/>
    </xf>
    <xf numFmtId="0" fontId="44" fillId="0" borderId="14" xfId="49" applyFont="1" applyFill="1" applyBorder="1" applyAlignment="1" applyProtection="1">
      <alignment vertical="center"/>
    </xf>
    <xf numFmtId="0" fontId="44" fillId="0" borderId="14" xfId="49" applyFont="1" applyFill="1" applyBorder="1" applyAlignment="1" applyProtection="1">
      <alignment horizontal="center" vertical="center"/>
    </xf>
    <xf numFmtId="1" fontId="44" fillId="0" borderId="14" xfId="49" applyNumberFormat="1" applyFont="1" applyBorder="1" applyAlignment="1" applyProtection="1">
      <alignment horizontal="center" vertical="center"/>
    </xf>
    <xf numFmtId="0" fontId="44" fillId="0" borderId="21" xfId="49" applyFont="1" applyBorder="1" applyAlignment="1" applyProtection="1">
      <alignment horizontal="center" vertical="center"/>
    </xf>
    <xf numFmtId="1" fontId="44" fillId="0" borderId="13" xfId="49" applyNumberFormat="1" applyFont="1" applyBorder="1" applyAlignment="1" applyProtection="1">
      <alignment horizontal="center" vertical="center"/>
    </xf>
    <xf numFmtId="0" fontId="44" fillId="0" borderId="14" xfId="49" applyFont="1" applyBorder="1" applyAlignment="1" applyProtection="1">
      <alignment horizontal="center" vertical="center"/>
    </xf>
    <xf numFmtId="14" fontId="44" fillId="0" borderId="22" xfId="49" applyNumberFormat="1" applyFont="1" applyFill="1" applyBorder="1" applyAlignment="1" applyProtection="1">
      <alignment horizontal="center" vertical="center"/>
    </xf>
    <xf numFmtId="0" fontId="44" fillId="0" borderId="42" xfId="49" applyFont="1" applyFill="1" applyBorder="1" applyAlignment="1" applyProtection="1">
      <alignment horizontal="left" vertical="center"/>
    </xf>
    <xf numFmtId="0" fontId="44" fillId="0" borderId="23" xfId="49" applyFont="1" applyFill="1" applyBorder="1" applyAlignment="1" applyProtection="1">
      <alignment vertical="center"/>
    </xf>
    <xf numFmtId="0" fontId="44" fillId="0" borderId="23" xfId="49" applyFont="1" applyFill="1" applyBorder="1" applyAlignment="1" applyProtection="1">
      <alignment horizontal="center" vertical="center"/>
    </xf>
    <xf numFmtId="0" fontId="44" fillId="0" borderId="23" xfId="49" applyFont="1" applyBorder="1" applyAlignment="1" applyProtection="1">
      <alignment horizontal="center" vertical="center"/>
    </xf>
    <xf numFmtId="0" fontId="44" fillId="0" borderId="24" xfId="49" applyFont="1" applyBorder="1" applyAlignment="1" applyProtection="1">
      <alignment horizontal="center" vertical="center"/>
    </xf>
    <xf numFmtId="1" fontId="44" fillId="0" borderId="22" xfId="49" applyNumberFormat="1" applyFont="1" applyBorder="1" applyAlignment="1" applyProtection="1">
      <alignment horizontal="center" vertical="center"/>
    </xf>
    <xf numFmtId="0" fontId="45" fillId="0" borderId="0" xfId="0" applyNumberFormat="1" applyFont="1" applyFill="1" applyBorder="1" applyAlignment="1" applyProtection="1">
      <alignment vertical="center"/>
    </xf>
    <xf numFmtId="0" fontId="45" fillId="0" borderId="0" xfId="0" applyNumberFormat="1" applyFont="1" applyFill="1" applyBorder="1" applyAlignment="1" applyProtection="1">
      <alignment horizontal="left" vertical="center"/>
    </xf>
    <xf numFmtId="0" fontId="23" fillId="0" borderId="0" xfId="49" applyFont="1" applyBorder="1" applyAlignment="1" applyProtection="1">
      <alignment horizontal="center" vertical="center"/>
    </xf>
    <xf numFmtId="1" fontId="23" fillId="0" borderId="0" xfId="49" applyNumberFormat="1" applyFont="1" applyBorder="1" applyAlignment="1" applyProtection="1">
      <alignment horizontal="center" vertical="center"/>
    </xf>
    <xf numFmtId="0" fontId="24" fillId="0" borderId="0"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right" vertical="center"/>
    </xf>
    <xf numFmtId="0" fontId="23" fillId="0" borderId="26" xfId="0" applyNumberFormat="1" applyFont="1" applyFill="1" applyBorder="1" applyAlignment="1" applyProtection="1">
      <alignment horizontal="left" vertical="center"/>
    </xf>
    <xf numFmtId="0" fontId="40" fillId="0" borderId="26" xfId="0" applyNumberFormat="1" applyFont="1" applyFill="1" applyBorder="1" applyAlignment="1" applyProtection="1">
      <alignment horizontal="left" vertical="center"/>
    </xf>
    <xf numFmtId="1" fontId="23" fillId="0" borderId="26" xfId="0" applyNumberFormat="1" applyFont="1" applyFill="1" applyBorder="1" applyAlignment="1" applyProtection="1">
      <alignment horizontal="left" vertical="center"/>
    </xf>
    <xf numFmtId="0" fontId="23" fillId="0" borderId="26" xfId="0" applyNumberFormat="1" applyFont="1" applyFill="1" applyBorder="1" applyAlignment="1" applyProtection="1">
      <alignment vertical="center"/>
    </xf>
    <xf numFmtId="0" fontId="23" fillId="0" borderId="26" xfId="0" applyFont="1" applyBorder="1" applyAlignment="1" applyProtection="1">
      <alignment horizontal="right" vertical="center"/>
    </xf>
    <xf numFmtId="0" fontId="22" fillId="0" borderId="26" xfId="0" applyNumberFormat="1" applyFont="1" applyFill="1" applyBorder="1" applyAlignment="1" applyProtection="1">
      <alignment horizontal="right" vertical="center"/>
    </xf>
    <xf numFmtId="1" fontId="22" fillId="0" borderId="26" xfId="0" applyNumberFormat="1" applyFont="1" applyFill="1" applyBorder="1" applyAlignment="1" applyProtection="1">
      <alignment horizontal="right" vertical="center"/>
    </xf>
    <xf numFmtId="0" fontId="27" fillId="0" borderId="0" xfId="49" applyFont="1" applyAlignment="1" applyProtection="1">
      <alignment vertical="center"/>
    </xf>
    <xf numFmtId="0" fontId="23" fillId="0" borderId="0" xfId="0" applyFont="1" applyAlignment="1" applyProtection="1">
      <alignment horizontal="right" vertical="center"/>
    </xf>
    <xf numFmtId="14" fontId="23" fillId="0" borderId="0" xfId="0" applyNumberFormat="1" applyFont="1" applyBorder="1" applyAlignment="1" applyProtection="1">
      <alignment horizontal="right" vertical="center"/>
    </xf>
    <xf numFmtId="0" fontId="22" fillId="0" borderId="25" xfId="49" applyFont="1" applyBorder="1" applyAlignment="1" applyProtection="1">
      <alignment vertical="center"/>
    </xf>
    <xf numFmtId="0" fontId="22" fillId="0" borderId="26" xfId="49" applyFont="1" applyBorder="1" applyAlignment="1" applyProtection="1">
      <alignment horizontal="left" vertical="center"/>
    </xf>
    <xf numFmtId="0" fontId="23" fillId="0" borderId="45" xfId="49" applyFont="1" applyBorder="1" applyAlignment="1" applyProtection="1">
      <alignment horizontal="center" vertical="center"/>
    </xf>
    <xf numFmtId="0" fontId="23" fillId="0" borderId="13" xfId="49" applyFont="1" applyBorder="1" applyAlignment="1" applyProtection="1">
      <alignment horizontal="center" vertical="center"/>
    </xf>
    <xf numFmtId="0" fontId="23" fillId="35" borderId="14" xfId="49" applyFont="1" applyFill="1" applyBorder="1" applyAlignment="1" applyProtection="1">
      <alignment horizontal="right" vertical="center"/>
      <protection locked="0"/>
    </xf>
    <xf numFmtId="174" fontId="23" fillId="35" borderId="14" xfId="49" applyNumberFormat="1" applyFont="1" applyFill="1" applyBorder="1" applyAlignment="1" applyProtection="1">
      <alignment horizontal="center" vertical="center"/>
      <protection locked="0"/>
    </xf>
    <xf numFmtId="0" fontId="23" fillId="0" borderId="14" xfId="49" applyFont="1" applyFill="1" applyBorder="1" applyAlignment="1" applyProtection="1">
      <alignment horizontal="center" vertical="center"/>
    </xf>
    <xf numFmtId="0" fontId="28" fillId="31" borderId="72" xfId="49" applyFont="1" applyFill="1" applyBorder="1" applyAlignment="1" applyProtection="1">
      <alignment vertical="center" wrapText="1"/>
    </xf>
    <xf numFmtId="0" fontId="28" fillId="31" borderId="73" xfId="49" applyFont="1" applyFill="1" applyBorder="1" applyAlignment="1" applyProtection="1">
      <alignment vertical="center" wrapText="1"/>
    </xf>
    <xf numFmtId="0" fontId="28" fillId="31" borderId="68" xfId="49" applyFont="1" applyFill="1" applyBorder="1" applyAlignment="1" applyProtection="1">
      <alignment vertical="center" wrapText="1"/>
    </xf>
    <xf numFmtId="0" fontId="28" fillId="31" borderId="69" xfId="49" applyFont="1" applyFill="1" applyBorder="1" applyAlignment="1" applyProtection="1">
      <alignment vertical="center" wrapText="1"/>
    </xf>
    <xf numFmtId="0" fontId="45" fillId="0" borderId="25" xfId="0" applyNumberFormat="1" applyFont="1" applyFill="1" applyBorder="1" applyAlignment="1" applyProtection="1">
      <alignment vertical="center"/>
    </xf>
    <xf numFmtId="0" fontId="45" fillId="0" borderId="26" xfId="0" applyNumberFormat="1" applyFont="1" applyFill="1" applyBorder="1" applyAlignment="1" applyProtection="1">
      <alignment vertical="center"/>
    </xf>
    <xf numFmtId="0" fontId="24" fillId="0" borderId="26" xfId="0" applyNumberFormat="1" applyFont="1" applyFill="1" applyBorder="1" applyAlignment="1" applyProtection="1">
      <alignment vertical="center"/>
    </xf>
    <xf numFmtId="0" fontId="22" fillId="0" borderId="26" xfId="0" applyNumberFormat="1" applyFont="1" applyFill="1" applyBorder="1" applyAlignment="1" applyProtection="1">
      <alignment vertical="center"/>
    </xf>
    <xf numFmtId="0" fontId="23" fillId="0" borderId="64" xfId="0" applyNumberFormat="1" applyFont="1" applyFill="1" applyBorder="1" applyAlignment="1" applyProtection="1">
      <alignment vertical="center"/>
    </xf>
    <xf numFmtId="0" fontId="22" fillId="0" borderId="64" xfId="0" applyNumberFormat="1" applyFont="1" applyFill="1" applyBorder="1" applyAlignment="1" applyProtection="1">
      <alignment vertical="center"/>
    </xf>
    <xf numFmtId="0" fontId="22" fillId="0" borderId="0" xfId="0" applyNumberFormat="1" applyFont="1" applyFill="1" applyBorder="1" applyAlignment="1" applyProtection="1">
      <alignment horizontal="right" vertical="center"/>
    </xf>
    <xf numFmtId="0" fontId="22" fillId="0" borderId="47" xfId="0" applyFont="1" applyFill="1" applyBorder="1" applyProtection="1"/>
    <xf numFmtId="0" fontId="45" fillId="39" borderId="47" xfId="0" applyNumberFormat="1" applyFont="1" applyFill="1" applyBorder="1" applyAlignment="1" applyProtection="1">
      <alignment horizontal="center" vertical="center"/>
    </xf>
    <xf numFmtId="0" fontId="22" fillId="0" borderId="47" xfId="0" applyNumberFormat="1" applyFont="1" applyFill="1" applyBorder="1" applyAlignment="1" applyProtection="1">
      <alignment vertical="center"/>
    </xf>
    <xf numFmtId="0" fontId="35" fillId="0" borderId="26" xfId="49" applyFont="1" applyBorder="1" applyAlignment="1" applyProtection="1">
      <alignment vertical="center"/>
    </xf>
    <xf numFmtId="0" fontId="25" fillId="0" borderId="12" xfId="49" applyBorder="1" applyAlignment="1" applyProtection="1">
      <alignment vertical="center"/>
    </xf>
    <xf numFmtId="0" fontId="40" fillId="0" borderId="82"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25" fillId="0" borderId="36" xfId="49" applyFont="1" applyBorder="1" applyAlignment="1" applyProtection="1">
      <alignment vertical="center"/>
    </xf>
    <xf numFmtId="0" fontId="25" fillId="0" borderId="34" xfId="49" applyFont="1" applyBorder="1" applyAlignment="1" applyProtection="1">
      <alignment vertical="center"/>
    </xf>
    <xf numFmtId="0" fontId="25" fillId="0" borderId="34" xfId="49" applyBorder="1" applyAlignment="1" applyProtection="1">
      <alignment vertical="center"/>
    </xf>
    <xf numFmtId="0" fontId="25" fillId="0" borderId="35" xfId="49" applyBorder="1" applyAlignment="1" applyProtection="1">
      <alignment vertical="center"/>
    </xf>
    <xf numFmtId="0" fontId="48" fillId="0" borderId="30" xfId="49" applyFont="1" applyFill="1" applyBorder="1" applyAlignment="1" applyProtection="1">
      <alignment horizontal="center" vertical="center"/>
    </xf>
    <xf numFmtId="0" fontId="48" fillId="0" borderId="66" xfId="49" applyFont="1" applyFill="1" applyBorder="1" applyAlignment="1" applyProtection="1">
      <alignment horizontal="center" vertical="center"/>
    </xf>
    <xf numFmtId="1" fontId="50" fillId="33" borderId="13" xfId="49" applyNumberFormat="1" applyFont="1" applyFill="1" applyBorder="1" applyAlignment="1" applyProtection="1">
      <alignment horizontal="center" vertical="center"/>
    </xf>
    <xf numFmtId="1" fontId="50" fillId="33" borderId="21" xfId="49" applyNumberFormat="1" applyFont="1" applyFill="1" applyBorder="1" applyAlignment="1" applyProtection="1">
      <alignment horizontal="center" vertical="center"/>
      <protection locked="0"/>
    </xf>
    <xf numFmtId="0" fontId="25" fillId="0" borderId="64" xfId="49" applyFill="1" applyBorder="1" applyAlignment="1" applyProtection="1">
      <alignment vertical="center"/>
    </xf>
    <xf numFmtId="0" fontId="25" fillId="0" borderId="0" xfId="49" applyFill="1" applyBorder="1" applyAlignment="1" applyProtection="1">
      <alignment vertical="center"/>
    </xf>
    <xf numFmtId="0" fontId="29" fillId="0" borderId="0" xfId="49" applyFont="1" applyFill="1" applyBorder="1" applyAlignment="1" applyProtection="1">
      <alignment vertical="center"/>
    </xf>
    <xf numFmtId="0" fontId="29" fillId="0" borderId="83" xfId="49" applyFont="1" applyFill="1" applyBorder="1" applyAlignment="1" applyProtection="1">
      <alignment vertical="center"/>
    </xf>
    <xf numFmtId="0" fontId="48" fillId="0" borderId="39" xfId="49" applyFont="1" applyBorder="1" applyAlignment="1" applyProtection="1">
      <alignment vertical="center"/>
    </xf>
    <xf numFmtId="0" fontId="48" fillId="0" borderId="44" xfId="49" applyFont="1" applyBorder="1" applyAlignment="1" applyProtection="1">
      <alignment vertical="center"/>
    </xf>
    <xf numFmtId="0" fontId="25" fillId="0" borderId="44" xfId="49" applyFill="1" applyBorder="1" applyAlignment="1" applyProtection="1">
      <alignment vertical="center"/>
    </xf>
    <xf numFmtId="0" fontId="25" fillId="0" borderId="44" xfId="49" applyFill="1" applyBorder="1" applyAlignment="1" applyProtection="1">
      <alignment horizontal="center" vertical="center"/>
    </xf>
    <xf numFmtId="0" fontId="25" fillId="0" borderId="44" xfId="49" applyFont="1" applyFill="1" applyBorder="1" applyAlignment="1" applyProtection="1">
      <alignment vertical="center"/>
    </xf>
    <xf numFmtId="0" fontId="29" fillId="0" borderId="26" xfId="49" applyFont="1" applyBorder="1" applyAlignment="1" applyProtection="1">
      <alignment vertical="center"/>
    </xf>
    <xf numFmtId="0" fontId="29" fillId="0" borderId="26" xfId="49" applyFont="1" applyBorder="1" applyAlignment="1" applyProtection="1">
      <alignment horizontal="right" vertical="center"/>
    </xf>
    <xf numFmtId="0" fontId="32" fillId="0" borderId="47" xfId="49"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xf>
    <xf numFmtId="0" fontId="32" fillId="0" borderId="47" xfId="49" applyFont="1" applyFill="1" applyBorder="1" applyAlignment="1" applyProtection="1">
      <alignment horizontal="center" vertical="center"/>
    </xf>
    <xf numFmtId="1" fontId="52" fillId="38" borderId="68" xfId="49" applyNumberFormat="1" applyFont="1" applyFill="1" applyBorder="1" applyAlignment="1" applyProtection="1">
      <alignment vertical="center"/>
    </xf>
    <xf numFmtId="1" fontId="53" fillId="33" borderId="8" xfId="49" applyNumberFormat="1" applyFont="1" applyFill="1" applyBorder="1" applyAlignment="1" applyProtection="1">
      <alignment horizontal="center" vertical="center"/>
    </xf>
    <xf numFmtId="175" fontId="53" fillId="33" borderId="8" xfId="48" applyNumberFormat="1" applyFont="1" applyFill="1" applyBorder="1" applyAlignment="1" applyProtection="1">
      <alignment horizontal="center" vertical="center"/>
    </xf>
    <xf numFmtId="2" fontId="53" fillId="38" borderId="29" xfId="49" applyNumberFormat="1" applyFont="1" applyFill="1" applyBorder="1" applyAlignment="1" applyProtection="1">
      <alignment horizontal="center" vertical="center"/>
      <protection locked="0"/>
    </xf>
    <xf numFmtId="2" fontId="53" fillId="33" borderId="20" xfId="49" applyNumberFormat="1" applyFont="1" applyFill="1" applyBorder="1" applyAlignment="1" applyProtection="1">
      <alignment horizontal="center" vertical="center"/>
      <protection locked="0"/>
    </xf>
    <xf numFmtId="1" fontId="53" fillId="33" borderId="47" xfId="49" applyNumberFormat="1" applyFont="1" applyFill="1" applyBorder="1" applyAlignment="1" applyProtection="1">
      <alignment horizontal="center" vertical="center"/>
    </xf>
    <xf numFmtId="1" fontId="52" fillId="38" borderId="71" xfId="49" applyNumberFormat="1" applyFont="1" applyFill="1" applyBorder="1" applyAlignment="1" applyProtection="1">
      <alignment vertical="center"/>
    </xf>
    <xf numFmtId="1" fontId="52" fillId="38" borderId="57" xfId="49" applyNumberFormat="1" applyFont="1" applyFill="1" applyBorder="1" applyAlignment="1" applyProtection="1">
      <alignment vertical="center"/>
    </xf>
    <xf numFmtId="1" fontId="52" fillId="38" borderId="57" xfId="49" applyNumberFormat="1" applyFont="1" applyFill="1" applyBorder="1" applyAlignment="1" applyProtection="1">
      <alignment horizontal="left" vertical="center"/>
    </xf>
    <xf numFmtId="0" fontId="52" fillId="33" borderId="14" xfId="49" applyFont="1" applyFill="1" applyBorder="1" applyAlignment="1" applyProtection="1">
      <alignment vertical="center"/>
    </xf>
    <xf numFmtId="0" fontId="52" fillId="33" borderId="14" xfId="49" applyNumberFormat="1" applyFont="1" applyFill="1" applyBorder="1" applyAlignment="1" applyProtection="1">
      <alignment vertical="center"/>
    </xf>
    <xf numFmtId="2" fontId="52" fillId="38" borderId="15" xfId="49" applyNumberFormat="1" applyFont="1" applyFill="1" applyBorder="1" applyAlignment="1" applyProtection="1">
      <alignment horizontal="center" vertical="center"/>
      <protection locked="0"/>
    </xf>
    <xf numFmtId="2" fontId="52" fillId="33" borderId="21" xfId="49" applyNumberFormat="1" applyFont="1" applyFill="1" applyBorder="1" applyAlignment="1" applyProtection="1">
      <alignment horizontal="center" vertical="center"/>
      <protection locked="0"/>
    </xf>
    <xf numFmtId="1" fontId="52" fillId="33" borderId="47" xfId="49" applyNumberFormat="1" applyFont="1" applyFill="1" applyBorder="1" applyAlignment="1" applyProtection="1">
      <alignment horizontal="center" vertical="center"/>
    </xf>
    <xf numFmtId="1" fontId="52" fillId="33" borderId="14" xfId="49" applyNumberFormat="1" applyFont="1" applyFill="1" applyBorder="1" applyAlignment="1" applyProtection="1">
      <alignment vertical="center"/>
    </xf>
    <xf numFmtId="2" fontId="52" fillId="38" borderId="14" xfId="49" applyNumberFormat="1" applyFont="1" applyFill="1" applyBorder="1" applyAlignment="1" applyProtection="1">
      <alignment horizontal="center" vertical="center"/>
      <protection locked="0"/>
    </xf>
    <xf numFmtId="1" fontId="25" fillId="38" borderId="71" xfId="49" applyNumberFormat="1" applyFill="1" applyBorder="1" applyAlignment="1" applyProtection="1">
      <alignment vertical="center"/>
    </xf>
    <xf numFmtId="1" fontId="25" fillId="38" borderId="57" xfId="49" applyNumberFormat="1" applyFill="1" applyBorder="1" applyAlignment="1" applyProtection="1">
      <alignment vertical="center"/>
    </xf>
    <xf numFmtId="1" fontId="25" fillId="33" borderId="14" xfId="49" applyNumberFormat="1" applyFill="1" applyBorder="1" applyAlignment="1" applyProtection="1">
      <alignment vertical="center"/>
    </xf>
    <xf numFmtId="0" fontId="25" fillId="33" borderId="14" xfId="49" applyNumberFormat="1" applyFill="1" applyBorder="1" applyAlignment="1" applyProtection="1">
      <alignment vertical="center"/>
    </xf>
    <xf numFmtId="2" fontId="52" fillId="38" borderId="19" xfId="49" applyNumberFormat="1" applyFont="1" applyFill="1" applyBorder="1" applyAlignment="1" applyProtection="1">
      <alignment horizontal="center" vertical="center"/>
      <protection locked="0"/>
    </xf>
    <xf numFmtId="2" fontId="25" fillId="33" borderId="21" xfId="49" applyNumberFormat="1" applyFill="1" applyBorder="1" applyAlignment="1" applyProtection="1">
      <alignment horizontal="center" vertical="center"/>
      <protection locked="0"/>
    </xf>
    <xf numFmtId="1" fontId="25" fillId="38" borderId="74" xfId="49" applyNumberFormat="1" applyFill="1" applyBorder="1" applyAlignment="1" applyProtection="1">
      <alignment vertical="center"/>
    </xf>
    <xf numFmtId="1" fontId="25" fillId="38" borderId="72" xfId="49" applyNumberFormat="1" applyFill="1" applyBorder="1" applyAlignment="1" applyProtection="1">
      <alignment vertical="center"/>
    </xf>
    <xf numFmtId="1" fontId="25" fillId="33" borderId="23" xfId="49" applyNumberFormat="1" applyFill="1" applyBorder="1" applyAlignment="1" applyProtection="1">
      <alignment vertical="center"/>
    </xf>
    <xf numFmtId="0" fontId="25" fillId="33" borderId="23" xfId="49" applyNumberFormat="1" applyFill="1" applyBorder="1" applyAlignment="1" applyProtection="1">
      <alignment vertical="center"/>
    </xf>
    <xf numFmtId="2" fontId="52" fillId="38" borderId="33" xfId="49" applyNumberFormat="1" applyFont="1" applyFill="1" applyBorder="1" applyAlignment="1" applyProtection="1">
      <alignment horizontal="center" vertical="center"/>
      <protection locked="0"/>
    </xf>
    <xf numFmtId="2" fontId="25" fillId="33" borderId="16" xfId="49" applyNumberFormat="1" applyFill="1" applyBorder="1" applyAlignment="1" applyProtection="1">
      <alignment horizontal="center" vertical="center"/>
      <protection locked="0"/>
    </xf>
    <xf numFmtId="1" fontId="54" fillId="0" borderId="45" xfId="49" applyNumberFormat="1" applyFont="1" applyFill="1" applyBorder="1" applyAlignment="1" applyProtection="1">
      <alignment horizontal="center" vertical="center"/>
    </xf>
    <xf numFmtId="1" fontId="54" fillId="0" borderId="47" xfId="49" applyNumberFormat="1" applyFont="1" applyFill="1" applyBorder="1" applyAlignment="1" applyProtection="1">
      <alignment horizontal="center" vertical="center"/>
    </xf>
    <xf numFmtId="0" fontId="48" fillId="0" borderId="25" xfId="49" applyFont="1" applyBorder="1" applyAlignment="1" applyProtection="1">
      <alignment vertical="center"/>
    </xf>
    <xf numFmtId="0" fontId="48" fillId="0" borderId="26" xfId="49" applyFont="1" applyBorder="1" applyAlignment="1" applyProtection="1">
      <alignment vertical="center"/>
    </xf>
    <xf numFmtId="0" fontId="25" fillId="0" borderId="26" xfId="49" applyFill="1" applyBorder="1" applyAlignment="1" applyProtection="1">
      <alignment vertical="center"/>
    </xf>
    <xf numFmtId="0" fontId="29" fillId="0" borderId="78" xfId="49" applyFont="1" applyFill="1" applyBorder="1" applyAlignment="1" applyProtection="1">
      <alignment vertical="center"/>
    </xf>
    <xf numFmtId="0" fontId="29" fillId="0" borderId="80" xfId="49" applyFont="1" applyFill="1" applyBorder="1" applyAlignment="1" applyProtection="1">
      <alignment vertical="center"/>
    </xf>
    <xf numFmtId="0" fontId="30" fillId="0" borderId="81" xfId="49" applyFont="1" applyFill="1" applyBorder="1" applyAlignment="1" applyProtection="1">
      <alignment horizontal="center" vertical="center" wrapText="1"/>
    </xf>
    <xf numFmtId="0" fontId="29" fillId="0" borderId="71" xfId="49" applyFont="1" applyFill="1" applyBorder="1" applyAlignment="1" applyProtection="1">
      <alignment vertical="center"/>
    </xf>
    <xf numFmtId="0" fontId="29" fillId="0" borderId="70" xfId="49" applyFont="1" applyFill="1" applyBorder="1" applyAlignment="1" applyProtection="1">
      <alignment vertical="center"/>
    </xf>
    <xf numFmtId="0" fontId="30" fillId="0" borderId="31" xfId="49" applyFont="1" applyFill="1" applyBorder="1" applyAlignment="1" applyProtection="1">
      <alignment vertical="center" wrapText="1"/>
    </xf>
    <xf numFmtId="0" fontId="30" fillId="0" borderId="33" xfId="49" applyFont="1" applyFill="1" applyBorder="1" applyAlignment="1" applyProtection="1">
      <alignment horizontal="center" vertical="center"/>
    </xf>
    <xf numFmtId="0" fontId="30" fillId="0" borderId="31" xfId="49" applyFont="1" applyFill="1" applyBorder="1" applyAlignment="1" applyProtection="1">
      <alignment horizontal="center" vertical="center"/>
    </xf>
    <xf numFmtId="14" fontId="56" fillId="0" borderId="7" xfId="49" applyNumberFormat="1" applyFont="1" applyFill="1" applyBorder="1" applyAlignment="1" applyProtection="1">
      <alignment horizontal="center" vertical="center"/>
      <protection locked="0"/>
    </xf>
    <xf numFmtId="14" fontId="56" fillId="0" borderId="10" xfId="49" applyNumberFormat="1" applyFont="1" applyFill="1" applyBorder="1" applyAlignment="1" applyProtection="1">
      <alignment horizontal="center" vertical="center"/>
      <protection locked="0"/>
    </xf>
    <xf numFmtId="0" fontId="25" fillId="0" borderId="8" xfId="49" applyFont="1" applyFill="1" applyBorder="1" applyAlignment="1" applyProtection="1">
      <alignment vertical="center"/>
      <protection locked="0"/>
    </xf>
    <xf numFmtId="0" fontId="25" fillId="0" borderId="8" xfId="49" applyFill="1" applyBorder="1" applyAlignment="1" applyProtection="1">
      <alignment horizontal="center" vertical="center"/>
      <protection locked="0"/>
    </xf>
    <xf numFmtId="0" fontId="25" fillId="0" borderId="8" xfId="49" applyFill="1" applyBorder="1" applyAlignment="1" applyProtection="1">
      <alignment horizontal="center" vertical="center"/>
    </xf>
    <xf numFmtId="0" fontId="25" fillId="0" borderId="48" xfId="49" applyFill="1" applyBorder="1" applyAlignment="1" applyProtection="1">
      <alignment horizontal="center" vertical="center"/>
    </xf>
    <xf numFmtId="1" fontId="25" fillId="0" borderId="7" xfId="49" applyNumberFormat="1" applyFont="1" applyFill="1" applyBorder="1" applyAlignment="1" applyProtection="1">
      <alignment horizontal="center" vertical="center"/>
    </xf>
    <xf numFmtId="1" fontId="25" fillId="0" borderId="48" xfId="49" applyNumberFormat="1" applyFont="1" applyFill="1" applyBorder="1" applyAlignment="1" applyProtection="1">
      <alignment horizontal="center" vertical="center"/>
    </xf>
    <xf numFmtId="0" fontId="25" fillId="0" borderId="13" xfId="49" applyFill="1" applyBorder="1" applyAlignment="1" applyProtection="1">
      <alignment horizontal="center" vertical="center"/>
      <protection locked="0"/>
    </xf>
    <xf numFmtId="0" fontId="25" fillId="0" borderId="40" xfId="49" applyFill="1" applyBorder="1" applyAlignment="1" applyProtection="1">
      <alignment horizontal="center" vertical="center"/>
      <protection locked="0"/>
    </xf>
    <xf numFmtId="0" fontId="25" fillId="0" borderId="14" xfId="49" applyFill="1" applyBorder="1" applyAlignment="1" applyProtection="1">
      <alignment vertical="center"/>
      <protection locked="0"/>
    </xf>
    <xf numFmtId="0" fontId="25" fillId="0" borderId="14" xfId="49" applyFill="1" applyBorder="1" applyAlignment="1" applyProtection="1">
      <alignment horizontal="center" vertical="center"/>
      <protection locked="0"/>
    </xf>
    <xf numFmtId="0" fontId="25" fillId="0" borderId="14" xfId="49" applyFill="1" applyBorder="1" applyAlignment="1" applyProtection="1">
      <alignment horizontal="center" vertical="center"/>
    </xf>
    <xf numFmtId="0" fontId="25" fillId="0" borderId="21" xfId="49" applyFill="1" applyBorder="1" applyAlignment="1" applyProtection="1">
      <alignment horizontal="center" vertical="center"/>
    </xf>
    <xf numFmtId="1" fontId="25" fillId="0" borderId="13" xfId="49" applyNumberFormat="1" applyFont="1" applyFill="1" applyBorder="1" applyAlignment="1" applyProtection="1">
      <alignment horizontal="center" vertical="center"/>
    </xf>
    <xf numFmtId="0" fontId="25" fillId="0" borderId="21" xfId="49" applyFont="1" applyFill="1" applyBorder="1" applyAlignment="1" applyProtection="1">
      <alignment horizontal="center" vertical="center"/>
    </xf>
    <xf numFmtId="0" fontId="25" fillId="0" borderId="39" xfId="49" applyFill="1" applyBorder="1" applyAlignment="1" applyProtection="1">
      <alignment vertical="center"/>
    </xf>
    <xf numFmtId="0" fontId="31" fillId="0" borderId="38" xfId="49" applyFont="1" applyFill="1" applyBorder="1" applyAlignment="1" applyProtection="1">
      <alignment horizontal="right" vertical="center"/>
    </xf>
    <xf numFmtId="0" fontId="25" fillId="0" borderId="45" xfId="49" applyFill="1" applyBorder="1" applyAlignment="1" applyProtection="1">
      <alignment horizontal="center" vertical="center"/>
    </xf>
    <xf numFmtId="0" fontId="25" fillId="0" borderId="46" xfId="49" applyFill="1" applyBorder="1" applyAlignment="1" applyProtection="1">
      <alignment horizontal="center" vertical="center"/>
    </xf>
    <xf numFmtId="0" fontId="25" fillId="0" borderId="0" xfId="49" applyFont="1" applyFill="1" applyBorder="1" applyAlignment="1" applyProtection="1">
      <alignment vertical="center"/>
    </xf>
    <xf numFmtId="0" fontId="31" fillId="0" borderId="0" xfId="49" applyFont="1" applyFill="1" applyBorder="1" applyAlignment="1" applyProtection="1">
      <alignment horizontal="right" vertical="center"/>
    </xf>
    <xf numFmtId="0" fontId="25" fillId="0" borderId="0" xfId="49" applyFill="1" applyBorder="1" applyAlignment="1" applyProtection="1">
      <alignment horizontal="center" vertical="center"/>
    </xf>
    <xf numFmtId="0" fontId="27" fillId="0" borderId="0" xfId="49" applyFont="1" applyFill="1" applyAlignment="1" applyProtection="1">
      <alignment vertical="center"/>
    </xf>
    <xf numFmtId="0" fontId="0" fillId="0" borderId="0" xfId="0" applyFill="1" applyAlignment="1" applyProtection="1">
      <alignment horizontal="right" vertical="center"/>
    </xf>
    <xf numFmtId="14" fontId="0" fillId="0" borderId="0" xfId="0" applyNumberFormat="1" applyFill="1" applyBorder="1" applyAlignment="1" applyProtection="1">
      <alignment horizontal="right" vertical="center"/>
    </xf>
    <xf numFmtId="0" fontId="31" fillId="0" borderId="25" xfId="49" applyFont="1" applyFill="1" applyBorder="1" applyAlignment="1" applyProtection="1">
      <alignment vertical="center"/>
    </xf>
    <xf numFmtId="0" fontId="31" fillId="0" borderId="26" xfId="49" applyFont="1" applyFill="1" applyBorder="1" applyAlignment="1" applyProtection="1">
      <alignment vertical="center"/>
    </xf>
    <xf numFmtId="0" fontId="29" fillId="0" borderId="26" xfId="49" applyFont="1" applyFill="1" applyBorder="1" applyAlignment="1" applyProtection="1">
      <alignment vertical="center"/>
    </xf>
    <xf numFmtId="0" fontId="29" fillId="0" borderId="12" xfId="49" applyFont="1" applyFill="1" applyBorder="1" applyAlignment="1" applyProtection="1">
      <alignment vertical="center"/>
    </xf>
    <xf numFmtId="0" fontId="25" fillId="0" borderId="73" xfId="49" applyFont="1" applyFill="1" applyBorder="1" applyAlignment="1" applyProtection="1">
      <alignment horizontal="left" vertical="center"/>
    </xf>
    <xf numFmtId="0" fontId="25" fillId="0" borderId="15" xfId="49" applyFont="1" applyFill="1" applyBorder="1" applyAlignment="1" applyProtection="1">
      <alignment horizontal="left" vertical="center"/>
    </xf>
    <xf numFmtId="0" fontId="25" fillId="0" borderId="32" xfId="49" applyFont="1" applyFill="1" applyBorder="1" applyAlignment="1" applyProtection="1">
      <alignment horizontal="left" vertical="center"/>
    </xf>
    <xf numFmtId="0" fontId="25" fillId="0" borderId="33" xfId="49" applyFont="1" applyFill="1" applyBorder="1" applyAlignment="1" applyProtection="1">
      <alignment horizontal="left" vertical="center"/>
    </xf>
    <xf numFmtId="0" fontId="25" fillId="0" borderId="33" xfId="49" applyFont="1" applyFill="1" applyBorder="1" applyAlignment="1" applyProtection="1">
      <alignment horizontal="center" vertical="center"/>
    </xf>
    <xf numFmtId="0" fontId="25" fillId="0" borderId="31" xfId="49" applyFont="1" applyFill="1" applyBorder="1" applyAlignment="1" applyProtection="1">
      <alignment horizontal="center" vertical="center"/>
    </xf>
    <xf numFmtId="0" fontId="29" fillId="0" borderId="30" xfId="49" applyFont="1" applyFill="1" applyBorder="1" applyAlignment="1" applyProtection="1">
      <alignment horizontal="center" vertical="center"/>
    </xf>
    <xf numFmtId="0" fontId="29" fillId="0" borderId="66" xfId="49" applyFont="1" applyFill="1" applyBorder="1" applyAlignment="1" applyProtection="1">
      <alignment horizontal="center" vertical="center"/>
    </xf>
    <xf numFmtId="0" fontId="25" fillId="0" borderId="13" xfId="49" applyFont="1" applyFill="1" applyBorder="1" applyAlignment="1" applyProtection="1">
      <alignment horizontal="center" vertical="center"/>
    </xf>
    <xf numFmtId="0" fontId="23" fillId="40" borderId="69" xfId="49" applyFont="1" applyFill="1" applyBorder="1" applyAlignment="1" applyProtection="1">
      <alignment horizontal="center" vertical="center"/>
      <protection locked="0"/>
    </xf>
    <xf numFmtId="0" fontId="23" fillId="40" borderId="40" xfId="49" applyFont="1" applyFill="1" applyBorder="1" applyAlignment="1" applyProtection="1">
      <alignment horizontal="center" vertical="center"/>
      <protection locked="0"/>
    </xf>
    <xf numFmtId="0" fontId="23" fillId="40" borderId="73" xfId="49" applyFont="1" applyFill="1" applyBorder="1" applyAlignment="1" applyProtection="1">
      <alignment horizontal="center" vertical="center"/>
      <protection locked="0"/>
    </xf>
    <xf numFmtId="0" fontId="23" fillId="40" borderId="20" xfId="49" applyFont="1" applyFill="1" applyBorder="1" applyAlignment="1" applyProtection="1">
      <alignment horizontal="center" vertical="center"/>
      <protection locked="0"/>
    </xf>
    <xf numFmtId="0" fontId="23" fillId="40" borderId="18" xfId="49" applyFont="1" applyFill="1" applyBorder="1" applyAlignment="1" applyProtection="1">
      <alignment horizontal="center" vertical="center"/>
      <protection locked="0"/>
    </xf>
    <xf numFmtId="0" fontId="40" fillId="0" borderId="39" xfId="49" applyFont="1" applyBorder="1" applyAlignment="1" applyProtection="1">
      <alignment vertical="center"/>
    </xf>
    <xf numFmtId="0" fontId="40" fillId="0" borderId="44" xfId="49" applyFont="1" applyBorder="1" applyAlignment="1" applyProtection="1">
      <alignment horizontal="left" vertical="center"/>
    </xf>
    <xf numFmtId="0" fontId="40" fillId="0" borderId="44" xfId="49" applyFont="1" applyBorder="1" applyAlignment="1" applyProtection="1">
      <alignment vertical="center"/>
    </xf>
    <xf numFmtId="0" fontId="40" fillId="0" borderId="44" xfId="49" applyFont="1" applyBorder="1" applyAlignment="1" applyProtection="1">
      <alignment horizontal="right" vertical="center"/>
    </xf>
    <xf numFmtId="0" fontId="20" fillId="0" borderId="38" xfId="49" applyFont="1" applyBorder="1" applyAlignment="1" applyProtection="1">
      <alignment horizontal="right" vertical="center"/>
    </xf>
    <xf numFmtId="0" fontId="40" fillId="0" borderId="45" xfId="49" applyFont="1" applyBorder="1" applyAlignment="1" applyProtection="1">
      <alignment horizontal="center" vertical="center"/>
    </xf>
    <xf numFmtId="0" fontId="57" fillId="0" borderId="0" xfId="0" applyFont="1"/>
    <xf numFmtId="9" fontId="22" fillId="0" borderId="15" xfId="48" applyFont="1" applyFill="1" applyBorder="1" applyAlignment="1" applyProtection="1">
      <alignment horizontal="center" vertical="center" wrapText="1"/>
    </xf>
    <xf numFmtId="9" fontId="22" fillId="0" borderId="17" xfId="48" applyFont="1" applyFill="1" applyBorder="1" applyAlignment="1" applyProtection="1">
      <alignment horizontal="center" vertical="center" wrapText="1"/>
    </xf>
    <xf numFmtId="9" fontId="22" fillId="0" borderId="19" xfId="48" applyFont="1" applyFill="1" applyBorder="1" applyAlignment="1" applyProtection="1">
      <alignment horizontal="center" vertical="center" wrapText="1"/>
    </xf>
    <xf numFmtId="9" fontId="22" fillId="0" borderId="16" xfId="48" applyFont="1" applyFill="1" applyBorder="1" applyAlignment="1" applyProtection="1">
      <alignment horizontal="center" vertical="center" wrapText="1"/>
    </xf>
    <xf numFmtId="9" fontId="22" fillId="0" borderId="18" xfId="48" applyFont="1" applyFill="1" applyBorder="1" applyAlignment="1" applyProtection="1">
      <alignment horizontal="center" vertical="center" wrapText="1"/>
    </xf>
    <xf numFmtId="9" fontId="22" fillId="0" borderId="20" xfId="48" applyFont="1" applyFill="1" applyBorder="1" applyAlignment="1" applyProtection="1">
      <alignment horizontal="center" vertical="center" wrapText="1"/>
    </xf>
    <xf numFmtId="0" fontId="20" fillId="33" borderId="0" xfId="0" applyFont="1" applyFill="1" applyAlignment="1" applyProtection="1">
      <alignment horizontal="center" vertical="center"/>
      <protection locked="0"/>
    </xf>
    <xf numFmtId="0" fontId="21" fillId="0" borderId="0" xfId="0" applyFont="1" applyFill="1" applyAlignment="1" applyProtection="1">
      <alignment horizontal="left" vertical="center"/>
    </xf>
    <xf numFmtId="0" fontId="22" fillId="0" borderId="9"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4" fillId="0" borderId="0" xfId="0" applyNumberFormat="1" applyFont="1" applyFill="1" applyBorder="1" applyAlignment="1" applyProtection="1">
      <alignment horizontal="left" vertical="top"/>
    </xf>
    <xf numFmtId="0" fontId="25" fillId="0" borderId="27" xfId="49" applyFont="1" applyBorder="1" applyAlignment="1" applyProtection="1">
      <alignment horizontal="left" vertical="center"/>
    </xf>
    <xf numFmtId="0" fontId="25" fillId="0" borderId="30" xfId="49" applyFont="1" applyBorder="1" applyAlignment="1" applyProtection="1">
      <alignment horizontal="left" vertical="center"/>
    </xf>
    <xf numFmtId="0" fontId="25" fillId="0" borderId="11" xfId="49" applyFont="1" applyBorder="1" applyAlignment="1" applyProtection="1">
      <alignment horizontal="left" vertical="center" wrapText="1"/>
    </xf>
    <xf numFmtId="0" fontId="25" fillId="0" borderId="28" xfId="49" applyFont="1" applyBorder="1" applyAlignment="1" applyProtection="1">
      <alignment horizontal="left" vertical="center" wrapText="1"/>
    </xf>
    <xf numFmtId="0" fontId="25" fillId="0" borderId="31" xfId="49" applyFont="1" applyBorder="1" applyAlignment="1" applyProtection="1">
      <alignment horizontal="left" vertical="center" wrapText="1"/>
    </xf>
    <xf numFmtId="0" fontId="25" fillId="0" borderId="32" xfId="49" applyFont="1" applyBorder="1" applyAlignment="1" applyProtection="1">
      <alignment horizontal="left" vertical="center" wrapText="1"/>
    </xf>
    <xf numFmtId="0" fontId="25" fillId="0" borderId="26" xfId="49" applyBorder="1" applyAlignment="1" applyProtection="1">
      <alignment horizontal="center" vertical="center"/>
    </xf>
    <xf numFmtId="0" fontId="25" fillId="0" borderId="12" xfId="49" applyBorder="1" applyAlignment="1" applyProtection="1">
      <alignment horizontal="center" vertical="center"/>
    </xf>
    <xf numFmtId="0" fontId="25" fillId="0" borderId="25" xfId="49" applyBorder="1" applyAlignment="1" applyProtection="1">
      <alignment horizontal="center" vertical="center"/>
    </xf>
    <xf numFmtId="0" fontId="29" fillId="0" borderId="34" xfId="49" applyFont="1" applyBorder="1" applyAlignment="1" applyProtection="1">
      <alignment horizontal="center" vertical="center"/>
    </xf>
    <xf numFmtId="0" fontId="29" fillId="0" borderId="35" xfId="49" applyFont="1" applyBorder="1" applyAlignment="1" applyProtection="1">
      <alignment horizontal="center" vertical="center"/>
    </xf>
    <xf numFmtId="0" fontId="29" fillId="0" borderId="36" xfId="49" applyFont="1" applyBorder="1" applyAlignment="1" applyProtection="1">
      <alignment horizontal="center" vertical="center"/>
    </xf>
    <xf numFmtId="0" fontId="47" fillId="33" borderId="39" xfId="49" applyFont="1" applyFill="1" applyBorder="1" applyAlignment="1" applyProtection="1">
      <alignment horizontal="center" vertical="center"/>
    </xf>
    <xf numFmtId="0" fontId="47" fillId="33" borderId="44" xfId="49" applyFont="1" applyFill="1" applyBorder="1" applyAlignment="1" applyProtection="1">
      <alignment horizontal="center" vertical="center"/>
    </xf>
    <xf numFmtId="0" fontId="47" fillId="33" borderId="38" xfId="49" applyFont="1" applyFill="1" applyBorder="1" applyAlignment="1" applyProtection="1">
      <alignment horizontal="center" vertical="center"/>
    </xf>
    <xf numFmtId="0" fontId="25" fillId="33" borderId="39" xfId="49" applyFill="1" applyBorder="1" applyAlignment="1" applyProtection="1">
      <alignment horizontal="center" vertical="center"/>
    </xf>
    <xf numFmtId="0" fontId="25" fillId="33" borderId="44" xfId="49" applyFill="1" applyBorder="1" applyAlignment="1" applyProtection="1">
      <alignment horizontal="center" vertical="center"/>
    </xf>
    <xf numFmtId="0" fontId="25" fillId="33" borderId="38" xfId="49" applyFill="1" applyBorder="1" applyAlignment="1" applyProtection="1">
      <alignment horizontal="center" vertical="center"/>
    </xf>
    <xf numFmtId="0" fontId="49" fillId="36" borderId="39" xfId="49" applyFont="1" applyFill="1" applyBorder="1" applyAlignment="1" applyProtection="1">
      <alignment horizontal="left" wrapText="1"/>
    </xf>
    <xf numFmtId="0" fontId="49" fillId="36" borderId="44" xfId="49" applyFont="1" applyFill="1" applyBorder="1" applyAlignment="1" applyProtection="1">
      <alignment horizontal="left" wrapText="1"/>
    </xf>
    <xf numFmtId="0" fontId="49" fillId="36" borderId="38" xfId="49" applyFont="1" applyFill="1" applyBorder="1" applyAlignment="1" applyProtection="1">
      <alignment horizontal="left" wrapText="1"/>
    </xf>
    <xf numFmtId="0" fontId="51" fillId="0" borderId="39" xfId="49" applyFont="1" applyBorder="1" applyAlignment="1" applyProtection="1">
      <alignment horizontal="center" vertical="center" wrapText="1"/>
    </xf>
    <xf numFmtId="0" fontId="51" fillId="0" borderId="44" xfId="49" applyFont="1" applyBorder="1" applyAlignment="1" applyProtection="1">
      <alignment horizontal="center" vertical="center" wrapText="1"/>
    </xf>
    <xf numFmtId="0" fontId="54" fillId="0" borderId="39" xfId="49" applyFont="1" applyBorder="1" applyAlignment="1" applyProtection="1">
      <alignment horizontal="center" vertical="top" wrapText="1"/>
    </xf>
    <xf numFmtId="0" fontId="54" fillId="0" borderId="44" xfId="49" applyFont="1" applyBorder="1" applyAlignment="1" applyProtection="1">
      <alignment horizontal="center" vertical="top" wrapText="1"/>
    </xf>
    <xf numFmtId="0" fontId="54" fillId="0" borderId="38" xfId="49" applyFont="1" applyBorder="1" applyAlignment="1" applyProtection="1">
      <alignment horizontal="center" vertical="top" wrapText="1"/>
    </xf>
    <xf numFmtId="0" fontId="29" fillId="0" borderId="65" xfId="49" applyFont="1" applyFill="1" applyBorder="1" applyAlignment="1" applyProtection="1">
      <alignment horizontal="center" vertical="center"/>
    </xf>
    <xf numFmtId="0" fontId="29" fillId="0" borderId="16" xfId="49" applyFont="1" applyFill="1" applyBorder="1" applyAlignment="1" applyProtection="1">
      <alignment horizontal="center" vertical="center"/>
    </xf>
    <xf numFmtId="0" fontId="30" fillId="0" borderId="15" xfId="49" applyFont="1" applyFill="1" applyBorder="1" applyAlignment="1" applyProtection="1">
      <alignment horizontal="center" vertical="center"/>
    </xf>
    <xf numFmtId="0" fontId="30" fillId="0" borderId="81" xfId="49" applyFont="1" applyFill="1" applyBorder="1" applyAlignment="1" applyProtection="1">
      <alignment horizontal="center" vertical="center"/>
    </xf>
    <xf numFmtId="0" fontId="25" fillId="0" borderId="65" xfId="49" applyFont="1" applyFill="1" applyBorder="1" applyAlignment="1" applyProtection="1">
      <alignment horizontal="left" vertical="center"/>
    </xf>
    <xf numFmtId="0" fontId="25" fillId="0" borderId="30" xfId="49" applyFont="1" applyFill="1" applyBorder="1" applyAlignment="1" applyProtection="1">
      <alignment horizontal="left" vertical="center"/>
    </xf>
    <xf numFmtId="0" fontId="25" fillId="0" borderId="15" xfId="49" applyFont="1" applyFill="1" applyBorder="1" applyAlignment="1" applyProtection="1">
      <alignment horizontal="left" vertical="center"/>
    </xf>
    <xf numFmtId="0" fontId="25" fillId="0" borderId="33" xfId="49" applyFont="1" applyFill="1" applyBorder="1" applyAlignment="1" applyProtection="1">
      <alignment horizontal="left" vertical="center"/>
    </xf>
    <xf numFmtId="0" fontId="25" fillId="0" borderId="15" xfId="49" applyFont="1" applyFill="1" applyBorder="1" applyAlignment="1" applyProtection="1">
      <alignment horizontal="center" vertical="center" wrapText="1"/>
    </xf>
    <xf numFmtId="0" fontId="25" fillId="0" borderId="33" xfId="49" applyFont="1" applyFill="1" applyBorder="1" applyAlignment="1" applyProtection="1">
      <alignment horizontal="center" vertical="center"/>
    </xf>
    <xf numFmtId="0" fontId="25" fillId="0" borderId="15" xfId="49" applyFont="1" applyFill="1" applyBorder="1" applyAlignment="1" applyProtection="1">
      <alignment horizontal="center" vertical="center"/>
    </xf>
    <xf numFmtId="0" fontId="25" fillId="0" borderId="81" xfId="49" applyFont="1" applyFill="1" applyBorder="1" applyAlignment="1" applyProtection="1">
      <alignment horizontal="center" vertical="center"/>
    </xf>
    <xf numFmtId="0" fontId="30" fillId="0" borderId="65" xfId="49" applyFont="1" applyFill="1" applyBorder="1" applyAlignment="1" applyProtection="1">
      <alignment horizontal="left" vertical="center"/>
    </xf>
    <xf numFmtId="0" fontId="30" fillId="0" borderId="30" xfId="49" applyFont="1" applyFill="1" applyBorder="1" applyAlignment="1" applyProtection="1">
      <alignment horizontal="left" vertical="center"/>
    </xf>
    <xf numFmtId="0" fontId="30" fillId="0" borderId="15" xfId="49" applyFont="1" applyBorder="1" applyAlignment="1" applyProtection="1">
      <alignment horizontal="left" vertical="center"/>
    </xf>
    <xf numFmtId="0" fontId="30" fillId="0" borderId="33" xfId="49" applyFont="1" applyBorder="1" applyAlignment="1" applyProtection="1">
      <alignment horizontal="left" vertical="center"/>
    </xf>
    <xf numFmtId="0" fontId="30" fillId="0" borderId="15" xfId="49" applyFont="1" applyFill="1" applyBorder="1" applyAlignment="1" applyProtection="1">
      <alignment horizontal="left" vertical="center"/>
    </xf>
    <xf numFmtId="0" fontId="30" fillId="0" borderId="33" xfId="49" applyFont="1" applyFill="1" applyBorder="1" applyAlignment="1" applyProtection="1">
      <alignment horizontal="left" vertical="center"/>
    </xf>
    <xf numFmtId="0" fontId="32" fillId="0" borderId="26" xfId="49" applyFont="1" applyFill="1" applyBorder="1" applyAlignment="1" applyProtection="1">
      <alignment horizontal="center" vertical="center" wrapText="1"/>
    </xf>
    <xf numFmtId="0" fontId="32" fillId="0" borderId="34" xfId="49" applyFont="1" applyFill="1" applyBorder="1" applyAlignment="1" applyProtection="1">
      <alignment horizontal="center" vertical="center" wrapText="1"/>
    </xf>
    <xf numFmtId="171" fontId="38" fillId="37" borderId="14" xfId="49" applyNumberFormat="1" applyFont="1" applyFill="1" applyBorder="1" applyAlignment="1" applyProtection="1">
      <alignment horizontal="center" vertical="center"/>
    </xf>
    <xf numFmtId="172" fontId="38" fillId="37" borderId="14" xfId="49" applyNumberFormat="1" applyFont="1" applyFill="1" applyBorder="1" applyAlignment="1" applyProtection="1">
      <alignment horizontal="center" vertical="center"/>
    </xf>
    <xf numFmtId="172" fontId="38" fillId="37" borderId="49" xfId="49" applyNumberFormat="1" applyFont="1" applyFill="1" applyBorder="1" applyAlignment="1" applyProtection="1">
      <alignment horizontal="center" vertical="center"/>
    </xf>
    <xf numFmtId="0" fontId="24" fillId="35" borderId="0" xfId="0" applyNumberFormat="1" applyFont="1" applyFill="1" applyBorder="1" applyAlignment="1" applyProtection="1">
      <alignment horizontal="center" vertical="center"/>
      <protection locked="0"/>
    </xf>
    <xf numFmtId="0" fontId="37" fillId="36" borderId="51" xfId="49" applyFont="1" applyFill="1" applyBorder="1" applyAlignment="1" applyProtection="1">
      <alignment horizontal="left" vertical="center" wrapText="1"/>
    </xf>
    <xf numFmtId="0" fontId="37" fillId="36" borderId="52" xfId="49" applyFont="1" applyFill="1" applyBorder="1" applyAlignment="1" applyProtection="1">
      <alignment horizontal="left" vertical="center" wrapText="1"/>
    </xf>
    <xf numFmtId="0" fontId="37" fillId="36" borderId="53" xfId="49" applyFont="1" applyFill="1" applyBorder="1" applyAlignment="1" applyProtection="1">
      <alignment horizontal="left" vertical="center" wrapText="1"/>
    </xf>
    <xf numFmtId="0" fontId="37" fillId="36" borderId="56" xfId="49" applyFont="1" applyFill="1" applyBorder="1" applyAlignment="1" applyProtection="1">
      <alignment horizontal="left" vertical="center" wrapText="1"/>
    </xf>
    <xf numFmtId="0" fontId="37" fillId="36" borderId="57" xfId="49" applyFont="1" applyFill="1" applyBorder="1" applyAlignment="1" applyProtection="1">
      <alignment horizontal="left" vertical="center" wrapText="1"/>
    </xf>
    <xf numFmtId="0" fontId="37" fillId="36" borderId="40" xfId="49" applyFont="1" applyFill="1" applyBorder="1" applyAlignment="1" applyProtection="1">
      <alignment horizontal="left" vertical="center" wrapText="1"/>
    </xf>
    <xf numFmtId="171" fontId="37" fillId="35" borderId="54" xfId="0" applyNumberFormat="1" applyFont="1" applyFill="1" applyBorder="1" applyAlignment="1" applyProtection="1">
      <alignment horizontal="center" vertical="center"/>
      <protection locked="0"/>
    </xf>
    <xf numFmtId="171" fontId="37" fillId="35" borderId="19" xfId="0" applyNumberFormat="1" applyFont="1" applyFill="1" applyBorder="1" applyAlignment="1" applyProtection="1">
      <alignment horizontal="center" vertical="center"/>
      <protection locked="0"/>
    </xf>
    <xf numFmtId="172" fontId="37" fillId="35" borderId="54" xfId="0" applyNumberFormat="1" applyFont="1" applyFill="1" applyBorder="1" applyAlignment="1" applyProtection="1">
      <alignment horizontal="center" vertical="center"/>
      <protection locked="0"/>
    </xf>
    <xf numFmtId="172" fontId="37" fillId="35" borderId="55" xfId="0" applyNumberFormat="1" applyFont="1" applyFill="1" applyBorder="1" applyAlignment="1" applyProtection="1">
      <alignment horizontal="center" vertical="center"/>
      <protection locked="0"/>
    </xf>
    <xf numFmtId="172" fontId="37" fillId="35" borderId="19" xfId="0" applyNumberFormat="1" applyFont="1" applyFill="1" applyBorder="1" applyAlignment="1" applyProtection="1">
      <alignment horizontal="center" vertical="center"/>
      <protection locked="0"/>
    </xf>
    <xf numFmtId="172" fontId="37" fillId="35" borderId="58" xfId="0" applyNumberFormat="1" applyFont="1" applyFill="1" applyBorder="1" applyAlignment="1" applyProtection="1">
      <alignment horizontal="center" vertical="center"/>
      <protection locked="0"/>
    </xf>
    <xf numFmtId="9" fontId="23" fillId="31" borderId="41" xfId="48" applyFont="1" applyFill="1" applyBorder="1" applyAlignment="1" applyProtection="1">
      <alignment horizontal="center" vertical="center"/>
    </xf>
    <xf numFmtId="9" fontId="23" fillId="31" borderId="70" xfId="48" applyFont="1" applyFill="1" applyBorder="1" applyAlignment="1" applyProtection="1">
      <alignment horizontal="center" vertical="center"/>
    </xf>
    <xf numFmtId="171" fontId="39" fillId="36" borderId="62" xfId="49" applyNumberFormat="1" applyFont="1" applyFill="1" applyBorder="1" applyAlignment="1" applyProtection="1">
      <alignment horizontal="center" vertical="center"/>
    </xf>
    <xf numFmtId="172" fontId="39" fillId="36" borderId="62" xfId="49" applyNumberFormat="1" applyFont="1" applyFill="1" applyBorder="1" applyAlignment="1" applyProtection="1">
      <alignment horizontal="center" vertical="center"/>
    </xf>
    <xf numFmtId="172" fontId="39" fillId="36" borderId="63" xfId="49" applyNumberFormat="1" applyFont="1" applyFill="1" applyBorder="1" applyAlignment="1" applyProtection="1">
      <alignment horizontal="center" vertical="center"/>
    </xf>
    <xf numFmtId="0" fontId="22" fillId="0" borderId="64" xfId="49" applyFont="1" applyBorder="1" applyAlignment="1" applyProtection="1">
      <alignment horizontal="left" vertical="top" wrapText="1"/>
    </xf>
    <xf numFmtId="0" fontId="22" fillId="0" borderId="0" xfId="49" applyFont="1" applyBorder="1" applyAlignment="1" applyProtection="1">
      <alignment horizontal="left" vertical="top" wrapText="1"/>
    </xf>
    <xf numFmtId="0" fontId="22" fillId="0" borderId="36" xfId="49" applyFont="1" applyBorder="1" applyAlignment="1" applyProtection="1">
      <alignment horizontal="left" vertical="top" wrapText="1"/>
    </xf>
    <xf numFmtId="0" fontId="22" fillId="0" borderId="34" xfId="49" applyFont="1" applyBorder="1" applyAlignment="1" applyProtection="1">
      <alignment horizontal="left" vertical="top" wrapText="1"/>
    </xf>
    <xf numFmtId="1" fontId="20" fillId="35" borderId="65" xfId="49" applyNumberFormat="1" applyFont="1" applyFill="1" applyBorder="1" applyAlignment="1" applyProtection="1">
      <alignment horizontal="center" vertical="center"/>
    </xf>
    <xf numFmtId="1" fontId="20" fillId="35" borderId="30" xfId="49" applyNumberFormat="1" applyFont="1" applyFill="1" applyBorder="1" applyAlignment="1" applyProtection="1">
      <alignment horizontal="center" vertical="center"/>
    </xf>
    <xf numFmtId="1" fontId="20" fillId="35" borderId="16" xfId="49" applyNumberFormat="1" applyFont="1" applyFill="1" applyBorder="1" applyAlignment="1" applyProtection="1">
      <alignment horizontal="center" vertical="center"/>
    </xf>
    <xf numFmtId="1" fontId="20" fillId="35" borderId="66" xfId="49" applyNumberFormat="1" applyFont="1" applyFill="1" applyBorder="1" applyAlignment="1" applyProtection="1">
      <alignment horizontal="center" vertical="center"/>
    </xf>
    <xf numFmtId="0" fontId="23" fillId="31" borderId="26" xfId="49" applyFont="1" applyFill="1" applyBorder="1" applyAlignment="1" applyProtection="1">
      <alignment horizontal="center" vertical="center"/>
    </xf>
    <xf numFmtId="0" fontId="23" fillId="31" borderId="12" xfId="49" applyFont="1" applyFill="1" applyBorder="1" applyAlignment="1" applyProtection="1">
      <alignment horizontal="center" vertical="center"/>
    </xf>
    <xf numFmtId="0" fontId="40" fillId="0" borderId="26" xfId="49" applyFont="1" applyBorder="1" applyAlignment="1" applyProtection="1">
      <alignment horizontal="center" vertical="center"/>
    </xf>
    <xf numFmtId="0" fontId="40" fillId="0" borderId="12" xfId="49" applyFont="1" applyBorder="1" applyAlignment="1" applyProtection="1">
      <alignment horizontal="center" vertical="center"/>
    </xf>
    <xf numFmtId="0" fontId="23" fillId="31" borderId="36" xfId="49" applyFont="1" applyFill="1" applyBorder="1" applyAlignment="1" applyProtection="1">
      <alignment horizontal="left" vertical="center" wrapText="1"/>
    </xf>
    <xf numFmtId="0" fontId="23" fillId="31" borderId="34" xfId="49" applyFont="1" applyFill="1" applyBorder="1" applyAlignment="1" applyProtection="1">
      <alignment horizontal="left" vertical="center" wrapText="1"/>
    </xf>
    <xf numFmtId="0" fontId="23" fillId="31" borderId="34" xfId="49" applyFont="1" applyFill="1" applyBorder="1" applyAlignment="1" applyProtection="1">
      <alignment horizontal="center" vertical="center"/>
    </xf>
    <xf numFmtId="0" fontId="23" fillId="31" borderId="35" xfId="49" applyFont="1" applyFill="1" applyBorder="1" applyAlignment="1" applyProtection="1">
      <alignment horizontal="center" vertical="center"/>
    </xf>
    <xf numFmtId="9" fontId="23" fillId="31" borderId="43" xfId="48" applyFont="1" applyFill="1" applyBorder="1" applyAlignment="1" applyProtection="1">
      <alignment horizontal="center" vertical="center"/>
    </xf>
    <xf numFmtId="9" fontId="23" fillId="31" borderId="77" xfId="48" applyFont="1" applyFill="1" applyBorder="1" applyAlignment="1" applyProtection="1">
      <alignment horizontal="center" vertical="center"/>
    </xf>
    <xf numFmtId="0" fontId="22" fillId="0" borderId="78" xfId="49" applyFont="1" applyBorder="1" applyAlignment="1" applyProtection="1">
      <alignment horizontal="left" vertical="center" wrapText="1"/>
    </xf>
    <xf numFmtId="0" fontId="22" fillId="0" borderId="79" xfId="49" applyFont="1" applyBorder="1" applyAlignment="1" applyProtection="1">
      <alignment horizontal="left" vertical="center" wrapText="1"/>
    </xf>
    <xf numFmtId="0" fontId="22" fillId="0" borderId="80" xfId="49" applyFont="1" applyBorder="1" applyAlignment="1" applyProtection="1">
      <alignment horizontal="left" vertical="center" wrapText="1"/>
    </xf>
    <xf numFmtId="0" fontId="23" fillId="0" borderId="65" xfId="49" applyFont="1" applyBorder="1" applyAlignment="1" applyProtection="1">
      <alignment horizontal="left" vertical="center"/>
    </xf>
    <xf numFmtId="0" fontId="23" fillId="0" borderId="30" xfId="49" applyFont="1" applyBorder="1" applyAlignment="1" applyProtection="1">
      <alignment horizontal="left" vertical="center"/>
    </xf>
    <xf numFmtId="0" fontId="23" fillId="0" borderId="15" xfId="49" applyFont="1" applyBorder="1" applyAlignment="1" applyProtection="1">
      <alignment horizontal="left" vertical="center"/>
    </xf>
    <xf numFmtId="0" fontId="23" fillId="0" borderId="33" xfId="49" applyFont="1" applyBorder="1" applyAlignment="1" applyProtection="1">
      <alignment horizontal="left" vertical="center"/>
    </xf>
    <xf numFmtId="0" fontId="23" fillId="0" borderId="15" xfId="49" applyFont="1" applyBorder="1" applyAlignment="1" applyProtection="1">
      <alignment horizontal="center" vertical="center" wrapText="1"/>
    </xf>
    <xf numFmtId="0" fontId="23" fillId="0" borderId="33" xfId="49" applyFont="1" applyBorder="1" applyAlignment="1" applyProtection="1">
      <alignment horizontal="center" vertical="center"/>
    </xf>
    <xf numFmtId="0" fontId="23" fillId="0" borderId="15" xfId="49" applyFont="1" applyBorder="1" applyAlignment="1" applyProtection="1">
      <alignment horizontal="center" vertical="center"/>
    </xf>
    <xf numFmtId="0" fontId="23" fillId="0" borderId="81" xfId="49" applyFont="1" applyBorder="1" applyAlignment="1" applyProtection="1">
      <alignment horizontal="center" vertical="center"/>
    </xf>
    <xf numFmtId="0" fontId="40" fillId="0" borderId="65" xfId="49" applyFont="1" applyBorder="1" applyAlignment="1" applyProtection="1">
      <alignment horizontal="center" vertical="center"/>
    </xf>
    <xf numFmtId="0" fontId="40" fillId="0" borderId="16" xfId="49" applyFont="1" applyBorder="1" applyAlignment="1" applyProtection="1">
      <alignment horizontal="center" vertical="center"/>
    </xf>
    <xf numFmtId="0" fontId="23" fillId="38" borderId="78" xfId="49" applyFont="1" applyFill="1" applyBorder="1" applyAlignment="1" applyProtection="1">
      <alignment horizontal="left" vertical="center"/>
    </xf>
    <xf numFmtId="0" fontId="23" fillId="38" borderId="79" xfId="49" applyFont="1" applyFill="1" applyBorder="1" applyAlignment="1" applyProtection="1">
      <alignment horizontal="left" vertical="center"/>
    </xf>
    <xf numFmtId="0" fontId="23" fillId="38" borderId="10" xfId="49" applyFont="1" applyFill="1" applyBorder="1" applyAlignment="1" applyProtection="1">
      <alignment horizontal="left" vertical="center"/>
    </xf>
    <xf numFmtId="0" fontId="23" fillId="0" borderId="0" xfId="49" applyFont="1" applyFill="1" applyAlignment="1" applyProtection="1">
      <alignment horizontal="left" vertical="center" wrapText="1"/>
    </xf>
  </cellXfs>
  <cellStyles count="50">
    <cellStyle name="20 % - Akzent1" xfId="24" builtinId="30" customBuiltin="1"/>
    <cellStyle name="20 % - Akzent2" xfId="28" builtinId="34" customBuiltin="1"/>
    <cellStyle name="20 % - Akzent3" xfId="32" builtinId="38" customBuiltin="1"/>
    <cellStyle name="20 % - Akzent4" xfId="36" builtinId="42" customBuiltin="1"/>
    <cellStyle name="20 % - Akzent5" xfId="40" builtinId="46" customBuiltin="1"/>
    <cellStyle name="20 % - Akzent6" xfId="44" builtinId="50" customBuiltin="1"/>
    <cellStyle name="40 % - Akzent1" xfId="25" builtinId="31" customBuiltin="1"/>
    <cellStyle name="40 % - Akzent2" xfId="29" builtinId="35" customBuiltin="1"/>
    <cellStyle name="40 % - Akzent3" xfId="33" builtinId="39" customBuiltin="1"/>
    <cellStyle name="40 % - Akzent4" xfId="37" builtinId="43" customBuiltin="1"/>
    <cellStyle name="40 % - Akzent5" xfId="41" builtinId="47" customBuiltin="1"/>
    <cellStyle name="40 % - Akzent6" xfId="45" builtinId="51" customBuiltin="1"/>
    <cellStyle name="60 % - Akzent1" xfId="26" builtinId="32" customBuiltin="1"/>
    <cellStyle name="60 % - Akzent2" xfId="30" builtinId="36" customBuiltin="1"/>
    <cellStyle name="60 % - Akzent3" xfId="34" builtinId="40" customBuiltin="1"/>
    <cellStyle name="60 % - Akzent4" xfId="38" builtinId="44" customBuiltin="1"/>
    <cellStyle name="60 % - Akzent5" xfId="42" builtinId="48" customBuiltin="1"/>
    <cellStyle name="60 % - Akzent6" xfId="46" builtinId="52" customBuiltin="1"/>
    <cellStyle name="Akzent1" xfId="23" builtinId="29" customBuiltin="1"/>
    <cellStyle name="Akzent2" xfId="27" builtinId="33" customBuiltin="1"/>
    <cellStyle name="Akzent3" xfId="31" builtinId="37" customBuiltin="1"/>
    <cellStyle name="Akzent4" xfId="35" builtinId="41" customBuiltin="1"/>
    <cellStyle name="Akzent5" xfId="39" builtinId="45" customBuiltin="1"/>
    <cellStyle name="Akzent6" xfId="43" builtinId="49" customBuiltin="1"/>
    <cellStyle name="Ausgabe" xfId="14" builtinId="21" customBuiltin="1"/>
    <cellStyle name="Berechnung" xfId="15" builtinId="22" customBuiltin="1"/>
    <cellStyle name="Dezimal [0]" xfId="2" builtinId="6" customBuiltin="1"/>
    <cellStyle name="Eingabe" xfId="13" builtinId="20" customBuiltin="1"/>
    <cellStyle name="Ergebnis" xfId="21" builtinId="25" customBuiltin="1"/>
    <cellStyle name="Erklärender Text" xfId="20" builtinId="53" hidden="1" customBuiltin="1"/>
    <cellStyle name="Gut" xfId="10" builtinId="26" customBuiltin="1"/>
    <cellStyle name="Komma" xfId="1" builtinId="3" hidden="1"/>
    <cellStyle name="Komma" xfId="47" builtinId="3" customBuiltin="1"/>
    <cellStyle name="Link" xfId="22" builtinId="8" customBuiltin="1"/>
    <cellStyle name="Neutral" xfId="12" builtinId="28" customBuiltin="1"/>
    <cellStyle name="Notiz" xfId="19" builtinId="10" customBuiltin="1"/>
    <cellStyle name="Prozent" xfId="48" builtinId="5"/>
    <cellStyle name="Schlecht" xfId="11" builtinId="27" customBuiltin="1"/>
    <cellStyle name="Standard" xfId="0" builtinId="0" customBuiltin="1"/>
    <cellStyle name="Standard_NS-BH" xfId="49" xr:uid="{00000000-0005-0000-0000-000027000000}"/>
    <cellStyle name="Überschrift" xfId="5" builtinId="15" hidden="1"/>
    <cellStyle name="Überschrift 1" xfId="6" builtinId="16" customBuiltin="1"/>
    <cellStyle name="Überschrift 2" xfId="7" builtinId="17" customBuiltin="1"/>
    <cellStyle name="Überschrift 3" xfId="8" builtinId="18" customBuiltin="1"/>
    <cellStyle name="Überschrift 4" xfId="9" builtinId="19" customBuiltin="1"/>
    <cellStyle name="Verknüpfte Zelle" xfId="16" builtinId="24" hidden="1" customBuiltin="1"/>
    <cellStyle name="Währung" xfId="3" builtinId="4" customBuiltin="1"/>
    <cellStyle name="Währung [0]" xfId="4" builtinId="7" hidden="1"/>
    <cellStyle name="Warnender Text" xfId="18" builtinId="11" hidden="1" customBuiltin="1"/>
    <cellStyle name="Zelle überprüfen" xfId="17" builtinId="23" hidden="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19050</xdr:rowOff>
    </xdr:from>
    <xdr:to>
      <xdr:col>11</xdr:col>
      <xdr:colOff>9525</xdr:colOff>
      <xdr:row>42</xdr:row>
      <xdr:rowOff>0</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0" y="11906250"/>
          <a:ext cx="884872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400"/>
            </a:spcBef>
            <a:spcAft>
              <a:spcPts val="0"/>
            </a:spcAft>
          </a:pPr>
          <a:r>
            <a:rPr lang="de-CH" sz="1000" b="1">
              <a:solidFill>
                <a:srgbClr val="000000"/>
              </a:solidFill>
              <a:effectLst/>
              <a:latin typeface="Arial" panose="020B0604020202020204" pitchFamily="34" charset="0"/>
              <a:ea typeface="Arial"/>
              <a:cs typeface="Arial" panose="020B0604020202020204" pitchFamily="34" charset="0"/>
            </a:rPr>
            <a:t>Wie komme ich von Ngesamt (Nges) zum wirksamen Stickstoff (Nverf)?</a:t>
          </a:r>
          <a:endParaRPr lang="de-CH" sz="1000">
            <a:solidFill>
              <a:srgbClr val="000000"/>
            </a:solidFill>
            <a:effectLst/>
            <a:latin typeface="Arial" panose="020B0604020202020204" pitchFamily="34" charset="0"/>
            <a:ea typeface="Arial"/>
            <a:cs typeface="Arial" panose="020B0604020202020204" pitchFamily="34" charset="0"/>
          </a:endParaRPr>
        </a:p>
        <a:p>
          <a:pPr>
            <a:spcBef>
              <a:spcPts val="400"/>
            </a:spcBef>
            <a:spcAft>
              <a:spcPts val="0"/>
            </a:spcAft>
          </a:pPr>
          <a:r>
            <a:rPr lang="de-CH" sz="1000">
              <a:solidFill>
                <a:srgbClr val="000000"/>
              </a:solidFill>
              <a:effectLst/>
              <a:latin typeface="Arial" panose="020B0604020202020204" pitchFamily="34" charset="0"/>
              <a:ea typeface="Arial"/>
              <a:cs typeface="Arial" panose="020B0604020202020204" pitchFamily="34" charset="0"/>
            </a:rPr>
            <a:t>Die Umrechnung von Nges zu Nverf wird von den Suissebilanzprogrammen berechnet. Zur Planung der anrechenbaren N-Menge können die Werte der untenstehenden Tabelle verwendet werden:</a:t>
          </a:r>
        </a:p>
        <a:p>
          <a:pPr>
            <a:spcBef>
              <a:spcPts val="400"/>
            </a:spcBef>
            <a:spcAft>
              <a:spcPts val="0"/>
            </a:spcAft>
          </a:pPr>
          <a:r>
            <a:rPr lang="de-CH" sz="1000">
              <a:solidFill>
                <a:srgbClr val="000000"/>
              </a:solidFill>
              <a:effectLst/>
              <a:latin typeface="Arial" panose="020B0604020202020204" pitchFamily="34" charset="0"/>
              <a:ea typeface="Arial"/>
              <a:cs typeface="Arial" panose="020B0604020202020204" pitchFamily="34" charset="0"/>
            </a:rPr>
            <a:t>Hofdünger Vollmist: 	Nges x (0.5 – 0.15x Anteil OAF) = Nverf		[OAF = Offene Ackerfläche]</a:t>
          </a:r>
        </a:p>
        <a:p>
          <a:pPr>
            <a:spcAft>
              <a:spcPts val="0"/>
            </a:spcAft>
          </a:pPr>
          <a:r>
            <a:rPr lang="de-CH" sz="1000">
              <a:solidFill>
                <a:srgbClr val="000000"/>
              </a:solidFill>
              <a:effectLst/>
              <a:latin typeface="Arial" panose="020B0604020202020204" pitchFamily="34" charset="0"/>
              <a:ea typeface="Arial"/>
              <a:cs typeface="Arial" panose="020B0604020202020204" pitchFamily="34" charset="0"/>
            </a:rPr>
            <a:t>Übrige Hofdünger: 	Nges x (0.6 – 0.15x Anteil OAF) = Nverf</a:t>
          </a:r>
        </a:p>
        <a:p>
          <a:pPr>
            <a:spcAft>
              <a:spcPts val="0"/>
            </a:spcAft>
          </a:pPr>
          <a:r>
            <a:rPr lang="de-CH" sz="1000">
              <a:solidFill>
                <a:srgbClr val="000000"/>
              </a:solidFill>
              <a:effectLst/>
              <a:latin typeface="Arial" panose="020B0604020202020204" pitchFamily="34" charset="0"/>
              <a:ea typeface="Arial"/>
              <a:cs typeface="Arial" panose="020B0604020202020204" pitchFamily="34" charset="0"/>
            </a:rPr>
            <a:t>Gärgülle und flüssiges Gärgut: 	Nges x (0.7 – 0.15x Anteil OAF) = Nverf</a:t>
          </a:r>
        </a:p>
        <a:p>
          <a:pPr>
            <a:spcAft>
              <a:spcPts val="0"/>
            </a:spcAft>
          </a:pPr>
          <a:r>
            <a:rPr lang="de-CH" sz="1000">
              <a:solidFill>
                <a:srgbClr val="000000"/>
              </a:solidFill>
              <a:effectLst/>
              <a:latin typeface="Arial" panose="020B0604020202020204" pitchFamily="34" charset="0"/>
              <a:ea typeface="Arial"/>
              <a:cs typeface="Arial" panose="020B0604020202020204" pitchFamily="34" charset="0"/>
            </a:rPr>
            <a:t>Gärmist und festes Gärgut: 	Nges x  0.2		= Nverf</a:t>
          </a:r>
        </a:p>
        <a:p>
          <a:pPr>
            <a:spcAft>
              <a:spcPts val="0"/>
            </a:spcAft>
          </a:pPr>
          <a:r>
            <a:rPr lang="de-CH" sz="1000">
              <a:solidFill>
                <a:srgbClr val="000000"/>
              </a:solidFill>
              <a:effectLst/>
              <a:latin typeface="Arial" panose="020B0604020202020204" pitchFamily="34" charset="0"/>
              <a:ea typeface="Arial"/>
              <a:cs typeface="Arial" panose="020B0604020202020204" pitchFamily="34" charset="0"/>
            </a:rPr>
            <a:t>Kompost: 		Nges x </a:t>
          </a:r>
          <a:r>
            <a:rPr lang="de-CH" sz="1000" baseline="0">
              <a:solidFill>
                <a:srgbClr val="000000"/>
              </a:solidFill>
              <a:effectLst/>
              <a:latin typeface="Arial" panose="020B0604020202020204" pitchFamily="34" charset="0"/>
              <a:ea typeface="Arial"/>
              <a:cs typeface="Arial" panose="020B0604020202020204" pitchFamily="34" charset="0"/>
            </a:rPr>
            <a:t> </a:t>
          </a:r>
          <a:r>
            <a:rPr lang="de-CH" sz="1000">
              <a:solidFill>
                <a:srgbClr val="000000"/>
              </a:solidFill>
              <a:effectLst/>
              <a:latin typeface="Arial" panose="020B0604020202020204" pitchFamily="34" charset="0"/>
              <a:ea typeface="Arial"/>
              <a:cs typeface="Arial" panose="020B0604020202020204" pitchFamily="34" charset="0"/>
            </a:rPr>
            <a:t>0.1 		= Nverf</a:t>
          </a:r>
        </a:p>
        <a:p>
          <a:pPr>
            <a:spcAft>
              <a:spcPts val="0"/>
            </a:spcAft>
          </a:pPr>
          <a:r>
            <a:rPr lang="de-CH" sz="1000" i="1">
              <a:solidFill>
                <a:srgbClr val="000000"/>
              </a:solidFill>
              <a:effectLst/>
              <a:latin typeface="Arial" panose="020B0604020202020204" pitchFamily="34" charset="0"/>
              <a:ea typeface="Arial"/>
              <a:cs typeface="Arial" panose="020B0604020202020204" pitchFamily="34" charset="0"/>
            </a:rPr>
            <a:t>Beispiel: 	 Mischgülle, 150 kg Nges x (0.6  - 0.15 x 0.4 Anteil OAF)  = 150kg Nges x 0.54 = </a:t>
          </a:r>
          <a:r>
            <a:rPr lang="de-CH" sz="1000" b="1" i="1">
              <a:solidFill>
                <a:srgbClr val="000000"/>
              </a:solidFill>
              <a:effectLst/>
              <a:latin typeface="Arial" panose="020B0604020202020204" pitchFamily="34" charset="0"/>
              <a:ea typeface="Arial"/>
              <a:cs typeface="Arial" panose="020B0604020202020204" pitchFamily="34" charset="0"/>
            </a:rPr>
            <a:t>81 kg Nverf</a:t>
          </a:r>
          <a:endParaRPr lang="de-CH" sz="1000">
            <a:solidFill>
              <a:srgbClr val="000000"/>
            </a:solidFill>
            <a:effectLst/>
            <a:latin typeface="Arial" panose="020B0604020202020204" pitchFamily="34" charset="0"/>
            <a:ea typeface="Arial"/>
            <a:cs typeface="Arial" panose="020B0604020202020204" pitchFamily="34" charset="0"/>
          </a:endParaRPr>
        </a:p>
        <a:p>
          <a:endParaRPr lang="de-CH" sz="1000"/>
        </a:p>
      </xdr:txBody>
    </xdr:sp>
    <xdr:clientData/>
  </xdr:twoCellAnchor>
</xdr:wsDr>
</file>

<file path=xl/theme/theme1.xml><?xml version="1.0" encoding="utf-8"?>
<a:theme xmlns:a="http://schemas.openxmlformats.org/drawingml/2006/main" name="Office Theme">
  <a:themeElements>
    <a:clrScheme name="Kanton Bern">
      <a:dk1>
        <a:sysClr val="windowText" lastClr="000000"/>
      </a:dk1>
      <a:lt1>
        <a:sysClr val="window" lastClr="FFFFFF"/>
      </a:lt1>
      <a:dk2>
        <a:srgbClr val="63737B"/>
      </a:dk2>
      <a:lt2>
        <a:srgbClr val="B1B9BD"/>
      </a:lt2>
      <a:accent1>
        <a:srgbClr val="3C505A"/>
      </a:accent1>
      <a:accent2>
        <a:srgbClr val="96D7F0"/>
      </a:accent2>
      <a:accent3>
        <a:srgbClr val="A0C7A0"/>
      </a:accent3>
      <a:accent4>
        <a:srgbClr val="E1D2C6"/>
      </a:accent4>
      <a:accent5>
        <a:srgbClr val="644B41"/>
      </a:accent5>
      <a:accent6>
        <a:srgbClr val="EA161F"/>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view="pageLayout" zoomScale="120" zoomScaleNormal="100" zoomScalePageLayoutView="120" workbookViewId="0">
      <selection activeCell="B2" sqref="B2:L2"/>
    </sheetView>
  </sheetViews>
  <sheetFormatPr baseColWidth="10" defaultRowHeight="15"/>
  <cols>
    <col min="1" max="11" width="10.09765625" style="24" customWidth="1"/>
    <col min="12" max="12" width="10.09765625" style="27" customWidth="1"/>
  </cols>
  <sheetData>
    <row r="1" spans="1:12" ht="15.6">
      <c r="A1" s="1" t="s">
        <v>0</v>
      </c>
      <c r="B1" s="2"/>
      <c r="C1" s="2"/>
      <c r="D1" s="2"/>
      <c r="E1" s="2"/>
      <c r="F1" s="2"/>
      <c r="G1" s="2"/>
      <c r="H1" s="2"/>
      <c r="I1" s="2"/>
      <c r="J1" s="2"/>
      <c r="K1" s="2"/>
      <c r="L1" s="3"/>
    </row>
    <row r="2" spans="1:12" ht="15.6">
      <c r="A2" s="1" t="s">
        <v>1</v>
      </c>
      <c r="B2" s="374"/>
      <c r="C2" s="374"/>
      <c r="D2" s="374"/>
      <c r="E2" s="374"/>
      <c r="F2" s="374"/>
      <c r="G2" s="374"/>
      <c r="H2" s="374"/>
      <c r="I2" s="374"/>
      <c r="J2" s="374"/>
      <c r="K2" s="374"/>
      <c r="L2" s="374"/>
    </row>
    <row r="3" spans="1:12" ht="15.6">
      <c r="A3" s="1" t="s">
        <v>2</v>
      </c>
      <c r="B3" s="4"/>
      <c r="C3" s="374"/>
      <c r="D3" s="374"/>
      <c r="E3" s="5"/>
      <c r="F3" s="5"/>
      <c r="G3" s="375" t="s">
        <v>3</v>
      </c>
      <c r="H3" s="375"/>
      <c r="I3" s="375"/>
      <c r="J3" s="375"/>
      <c r="K3" s="375"/>
      <c r="L3" s="375"/>
    </row>
    <row r="4" spans="1:12" ht="15.6">
      <c r="A4" s="1"/>
      <c r="B4" s="2"/>
      <c r="C4" s="2"/>
      <c r="D4" s="2"/>
      <c r="E4" s="2"/>
      <c r="F4" s="2"/>
      <c r="G4" s="2"/>
      <c r="H4" s="2"/>
      <c r="I4" s="2"/>
      <c r="J4" s="2"/>
      <c r="K4" s="2"/>
      <c r="L4" s="3"/>
    </row>
    <row r="5" spans="1:12" ht="15.6">
      <c r="A5" s="6" t="s">
        <v>4</v>
      </c>
      <c r="B5" s="7" t="s">
        <v>5</v>
      </c>
      <c r="C5" s="7" t="s">
        <v>6</v>
      </c>
      <c r="D5" s="7" t="s">
        <v>7</v>
      </c>
      <c r="E5" s="376" t="s">
        <v>8</v>
      </c>
      <c r="F5" s="377"/>
      <c r="G5" s="7" t="s">
        <v>9</v>
      </c>
      <c r="H5" s="7" t="s">
        <v>10</v>
      </c>
      <c r="I5" s="7"/>
      <c r="J5" s="7"/>
      <c r="K5" s="378" t="s">
        <v>11</v>
      </c>
      <c r="L5" s="379"/>
    </row>
    <row r="6" spans="1:12">
      <c r="A6" s="8" t="s">
        <v>12</v>
      </c>
      <c r="B6" s="9">
        <v>0.88</v>
      </c>
      <c r="C6" s="9">
        <v>0.88</v>
      </c>
      <c r="D6" s="9">
        <v>0.35</v>
      </c>
      <c r="E6" s="10" t="s">
        <v>13</v>
      </c>
      <c r="F6" s="368" t="s">
        <v>14</v>
      </c>
      <c r="G6" s="9">
        <v>0.33</v>
      </c>
      <c r="H6" s="11">
        <v>0.3</v>
      </c>
      <c r="I6" s="9">
        <v>0</v>
      </c>
      <c r="J6" s="9">
        <v>0</v>
      </c>
      <c r="K6" s="10" t="s">
        <v>13</v>
      </c>
      <c r="L6" s="371" t="s">
        <v>14</v>
      </c>
    </row>
    <row r="7" spans="1:12">
      <c r="A7" s="12">
        <v>2020</v>
      </c>
      <c r="B7" s="13"/>
      <c r="C7" s="13"/>
      <c r="D7" s="13"/>
      <c r="E7" s="14">
        <f>$B$6*B7+$C$6*C7+$D$6*D7</f>
        <v>0</v>
      </c>
      <c r="F7" s="369"/>
      <c r="G7" s="13"/>
      <c r="H7" s="13"/>
      <c r="I7" s="13"/>
      <c r="J7" s="13"/>
      <c r="K7" s="15">
        <f>$G$6*G7+$H$6*H7+$I$6*I7+$J$6*J7</f>
        <v>0</v>
      </c>
      <c r="L7" s="372"/>
    </row>
    <row r="8" spans="1:12">
      <c r="A8" s="12">
        <f t="shared" ref="A8:A21" si="0">A7+1</f>
        <v>2021</v>
      </c>
      <c r="B8" s="13"/>
      <c r="C8" s="13"/>
      <c r="D8" s="13"/>
      <c r="E8" s="14">
        <f t="shared" ref="E8:E23" si="1">$B$6*B8+$C$6*C8+$D$6*D8</f>
        <v>0</v>
      </c>
      <c r="F8" s="370"/>
      <c r="G8" s="13"/>
      <c r="H8" s="13"/>
      <c r="I8" s="13"/>
      <c r="J8" s="13"/>
      <c r="K8" s="15">
        <f t="shared" ref="K8:K22" si="2">$G$6*G8+$H$6*H8+$I$6*I8+$J$6*J8</f>
        <v>0</v>
      </c>
      <c r="L8" s="373"/>
    </row>
    <row r="9" spans="1:12" ht="15.6">
      <c r="A9" s="12">
        <f t="shared" si="0"/>
        <v>2022</v>
      </c>
      <c r="B9" s="13"/>
      <c r="C9" s="13"/>
      <c r="D9" s="13"/>
      <c r="E9" s="14">
        <f t="shared" si="1"/>
        <v>0</v>
      </c>
      <c r="F9" s="16">
        <f>AVERAGE(E7:E9)</f>
        <v>0</v>
      </c>
      <c r="G9" s="13"/>
      <c r="H9" s="13"/>
      <c r="I9" s="13"/>
      <c r="J9" s="13"/>
      <c r="K9" s="15">
        <f t="shared" si="2"/>
        <v>0</v>
      </c>
      <c r="L9" s="17">
        <f>AVERAGE(K7:K9)</f>
        <v>0</v>
      </c>
    </row>
    <row r="10" spans="1:12" ht="15.6">
      <c r="A10" s="12">
        <f t="shared" si="0"/>
        <v>2023</v>
      </c>
      <c r="B10" s="13"/>
      <c r="C10" s="13"/>
      <c r="D10" s="13"/>
      <c r="E10" s="14">
        <f t="shared" si="1"/>
        <v>0</v>
      </c>
      <c r="F10" s="16">
        <f t="shared" ref="F10:F23" si="3">AVERAGE(E8:E10)</f>
        <v>0</v>
      </c>
      <c r="G10" s="13"/>
      <c r="H10" s="13"/>
      <c r="I10" s="13"/>
      <c r="J10" s="13"/>
      <c r="K10" s="15">
        <f t="shared" si="2"/>
        <v>0</v>
      </c>
      <c r="L10" s="17">
        <f>AVERAGE(K8:K10)</f>
        <v>0</v>
      </c>
    </row>
    <row r="11" spans="1:12" ht="15.6">
      <c r="A11" s="12">
        <f t="shared" si="0"/>
        <v>2024</v>
      </c>
      <c r="B11" s="13"/>
      <c r="C11" s="13"/>
      <c r="D11" s="13"/>
      <c r="E11" s="14">
        <f t="shared" si="1"/>
        <v>0</v>
      </c>
      <c r="F11" s="16">
        <f t="shared" si="3"/>
        <v>0</v>
      </c>
      <c r="G11" s="13"/>
      <c r="H11" s="13"/>
      <c r="I11" s="13"/>
      <c r="J11" s="13"/>
      <c r="K11" s="15">
        <f t="shared" si="2"/>
        <v>0</v>
      </c>
      <c r="L11" s="17">
        <f t="shared" ref="L11:L23" si="4">AVERAGE(K9:K11)</f>
        <v>0</v>
      </c>
    </row>
    <row r="12" spans="1:12" ht="15.6">
      <c r="A12" s="12">
        <f t="shared" si="0"/>
        <v>2025</v>
      </c>
      <c r="B12" s="13"/>
      <c r="C12" s="13"/>
      <c r="D12" s="13"/>
      <c r="E12" s="14">
        <f t="shared" si="1"/>
        <v>0</v>
      </c>
      <c r="F12" s="16">
        <f t="shared" si="3"/>
        <v>0</v>
      </c>
      <c r="G12" s="13"/>
      <c r="H12" s="13"/>
      <c r="I12" s="13"/>
      <c r="J12" s="13"/>
      <c r="K12" s="15">
        <f t="shared" si="2"/>
        <v>0</v>
      </c>
      <c r="L12" s="17">
        <f t="shared" si="4"/>
        <v>0</v>
      </c>
    </row>
    <row r="13" spans="1:12" ht="15.6">
      <c r="A13" s="12">
        <f t="shared" si="0"/>
        <v>2026</v>
      </c>
      <c r="B13" s="13"/>
      <c r="C13" s="13"/>
      <c r="D13" s="13"/>
      <c r="E13" s="14">
        <f t="shared" si="1"/>
        <v>0</v>
      </c>
      <c r="F13" s="16">
        <f t="shared" si="3"/>
        <v>0</v>
      </c>
      <c r="G13" s="13"/>
      <c r="H13" s="13"/>
      <c r="I13" s="13"/>
      <c r="J13" s="13"/>
      <c r="K13" s="15">
        <f t="shared" si="2"/>
        <v>0</v>
      </c>
      <c r="L13" s="17">
        <f t="shared" si="4"/>
        <v>0</v>
      </c>
    </row>
    <row r="14" spans="1:12" ht="15.6">
      <c r="A14" s="12">
        <f t="shared" si="0"/>
        <v>2027</v>
      </c>
      <c r="B14" s="13"/>
      <c r="C14" s="13"/>
      <c r="D14" s="13"/>
      <c r="E14" s="14">
        <f t="shared" si="1"/>
        <v>0</v>
      </c>
      <c r="F14" s="16">
        <f t="shared" si="3"/>
        <v>0</v>
      </c>
      <c r="G14" s="13"/>
      <c r="H14" s="13"/>
      <c r="I14" s="13"/>
      <c r="J14" s="13"/>
      <c r="K14" s="15">
        <f t="shared" si="2"/>
        <v>0</v>
      </c>
      <c r="L14" s="17">
        <f t="shared" si="4"/>
        <v>0</v>
      </c>
    </row>
    <row r="15" spans="1:12" ht="15.6">
      <c r="A15" s="12">
        <f t="shared" si="0"/>
        <v>2028</v>
      </c>
      <c r="B15" s="13"/>
      <c r="C15" s="13"/>
      <c r="D15" s="13"/>
      <c r="E15" s="14">
        <f t="shared" si="1"/>
        <v>0</v>
      </c>
      <c r="F15" s="16">
        <f t="shared" si="3"/>
        <v>0</v>
      </c>
      <c r="G15" s="13"/>
      <c r="H15" s="13"/>
      <c r="I15" s="13"/>
      <c r="J15" s="13"/>
      <c r="K15" s="15">
        <f t="shared" si="2"/>
        <v>0</v>
      </c>
      <c r="L15" s="17">
        <f t="shared" si="4"/>
        <v>0</v>
      </c>
    </row>
    <row r="16" spans="1:12" ht="15.6">
      <c r="A16" s="12">
        <f t="shared" si="0"/>
        <v>2029</v>
      </c>
      <c r="B16" s="13"/>
      <c r="C16" s="13"/>
      <c r="D16" s="13"/>
      <c r="E16" s="14">
        <f t="shared" si="1"/>
        <v>0</v>
      </c>
      <c r="F16" s="16">
        <f t="shared" si="3"/>
        <v>0</v>
      </c>
      <c r="G16" s="13"/>
      <c r="H16" s="13"/>
      <c r="I16" s="13"/>
      <c r="J16" s="13"/>
      <c r="K16" s="15">
        <f t="shared" si="2"/>
        <v>0</v>
      </c>
      <c r="L16" s="17">
        <f t="shared" si="4"/>
        <v>0</v>
      </c>
    </row>
    <row r="17" spans="1:12" ht="15.6">
      <c r="A17" s="12">
        <f t="shared" si="0"/>
        <v>2030</v>
      </c>
      <c r="B17" s="13"/>
      <c r="C17" s="13"/>
      <c r="D17" s="13"/>
      <c r="E17" s="14">
        <f t="shared" si="1"/>
        <v>0</v>
      </c>
      <c r="F17" s="16">
        <f t="shared" si="3"/>
        <v>0</v>
      </c>
      <c r="G17" s="13"/>
      <c r="H17" s="13"/>
      <c r="I17" s="13"/>
      <c r="J17" s="13"/>
      <c r="K17" s="15">
        <f t="shared" si="2"/>
        <v>0</v>
      </c>
      <c r="L17" s="17">
        <f t="shared" si="4"/>
        <v>0</v>
      </c>
    </row>
    <row r="18" spans="1:12" ht="15.6">
      <c r="A18" s="12">
        <f t="shared" si="0"/>
        <v>2031</v>
      </c>
      <c r="B18" s="13"/>
      <c r="C18" s="13"/>
      <c r="D18" s="13"/>
      <c r="E18" s="14">
        <f t="shared" si="1"/>
        <v>0</v>
      </c>
      <c r="F18" s="16">
        <f t="shared" si="3"/>
        <v>0</v>
      </c>
      <c r="G18" s="13"/>
      <c r="H18" s="13"/>
      <c r="I18" s="13"/>
      <c r="J18" s="13"/>
      <c r="K18" s="15">
        <f t="shared" si="2"/>
        <v>0</v>
      </c>
      <c r="L18" s="17">
        <f t="shared" si="4"/>
        <v>0</v>
      </c>
    </row>
    <row r="19" spans="1:12" ht="15.6">
      <c r="A19" s="12">
        <f t="shared" si="0"/>
        <v>2032</v>
      </c>
      <c r="B19" s="13"/>
      <c r="C19" s="13"/>
      <c r="D19" s="13"/>
      <c r="E19" s="14">
        <f t="shared" si="1"/>
        <v>0</v>
      </c>
      <c r="F19" s="16">
        <f t="shared" si="3"/>
        <v>0</v>
      </c>
      <c r="G19" s="13"/>
      <c r="H19" s="13"/>
      <c r="I19" s="13"/>
      <c r="J19" s="13"/>
      <c r="K19" s="15">
        <f t="shared" si="2"/>
        <v>0</v>
      </c>
      <c r="L19" s="17">
        <f t="shared" si="4"/>
        <v>0</v>
      </c>
    </row>
    <row r="20" spans="1:12" ht="15.6">
      <c r="A20" s="12">
        <f t="shared" si="0"/>
        <v>2033</v>
      </c>
      <c r="B20" s="13"/>
      <c r="C20" s="13"/>
      <c r="D20" s="13"/>
      <c r="E20" s="14">
        <f t="shared" si="1"/>
        <v>0</v>
      </c>
      <c r="F20" s="16">
        <f t="shared" si="3"/>
        <v>0</v>
      </c>
      <c r="G20" s="13"/>
      <c r="H20" s="13"/>
      <c r="I20" s="13"/>
      <c r="J20" s="13"/>
      <c r="K20" s="15">
        <f t="shared" si="2"/>
        <v>0</v>
      </c>
      <c r="L20" s="17">
        <f t="shared" si="4"/>
        <v>0</v>
      </c>
    </row>
    <row r="21" spans="1:12" ht="15.6">
      <c r="A21" s="12">
        <f t="shared" si="0"/>
        <v>2034</v>
      </c>
      <c r="B21" s="13"/>
      <c r="C21" s="13"/>
      <c r="D21" s="13"/>
      <c r="E21" s="14">
        <f t="shared" si="1"/>
        <v>0</v>
      </c>
      <c r="F21" s="16">
        <f t="shared" si="3"/>
        <v>0</v>
      </c>
      <c r="G21" s="13"/>
      <c r="H21" s="13"/>
      <c r="I21" s="13"/>
      <c r="J21" s="13"/>
      <c r="K21" s="15">
        <f t="shared" si="2"/>
        <v>0</v>
      </c>
      <c r="L21" s="17">
        <f t="shared" si="4"/>
        <v>0</v>
      </c>
    </row>
    <row r="22" spans="1:12" ht="15.6">
      <c r="A22" s="12">
        <f t="shared" ref="A22:A23" si="5">A21+1</f>
        <v>2035</v>
      </c>
      <c r="B22" s="13"/>
      <c r="C22" s="13"/>
      <c r="D22" s="13"/>
      <c r="E22" s="14">
        <f t="shared" si="1"/>
        <v>0</v>
      </c>
      <c r="F22" s="16">
        <f t="shared" si="3"/>
        <v>0</v>
      </c>
      <c r="G22" s="13"/>
      <c r="H22" s="13"/>
      <c r="I22" s="13"/>
      <c r="J22" s="13"/>
      <c r="K22" s="15">
        <f t="shared" si="2"/>
        <v>0</v>
      </c>
      <c r="L22" s="17">
        <f t="shared" si="4"/>
        <v>0</v>
      </c>
    </row>
    <row r="23" spans="1:12" ht="15.6">
      <c r="A23" s="18">
        <f t="shared" si="5"/>
        <v>2036</v>
      </c>
      <c r="B23" s="19"/>
      <c r="C23" s="19"/>
      <c r="D23" s="19"/>
      <c r="E23" s="20">
        <f t="shared" si="1"/>
        <v>0</v>
      </c>
      <c r="F23" s="21">
        <f t="shared" si="3"/>
        <v>0</v>
      </c>
      <c r="G23" s="19"/>
      <c r="H23" s="19"/>
      <c r="I23" s="19"/>
      <c r="J23" s="19"/>
      <c r="K23" s="22">
        <f>$B$6*B23+$C$6*C23+$D$6*D23+$G$6*G23+$H$6*H23+$I$6*I23+$J$6*J23</f>
        <v>0</v>
      </c>
      <c r="L23" s="23">
        <f t="shared" si="4"/>
        <v>0</v>
      </c>
    </row>
    <row r="24" spans="1:12" ht="15.6">
      <c r="F24" s="2"/>
      <c r="K24" s="25"/>
      <c r="L24" s="26"/>
    </row>
    <row r="25" spans="1:12">
      <c r="K25" s="25"/>
      <c r="L25" s="26"/>
    </row>
  </sheetData>
  <mergeCells count="7">
    <mergeCell ref="F6:F8"/>
    <mergeCell ref="L6:L8"/>
    <mergeCell ref="B2:L2"/>
    <mergeCell ref="C3:D3"/>
    <mergeCell ref="G3:L3"/>
    <mergeCell ref="E5:F5"/>
    <mergeCell ref="K5:L5"/>
  </mergeCells>
  <pageMargins left="0.34251968503937008" right="0.39370078740157483" top="1.1811023622047245" bottom="0.59055118110236227" header="0.20472440944881892" footer="0.31496062992125984"/>
  <pageSetup paperSize="9" orientation="landscape" r:id="rId1"/>
  <headerFooter scaleWithDoc="0">
    <oddHeader>&amp;L&amp;G</oddHeader>
    <oddFooter>&amp;L&amp;7   &amp;C&amp;7   &amp;R&amp;7&amp;P/&amp;N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7"/>
  <sheetViews>
    <sheetView view="pageLayout" zoomScale="120" zoomScaleNormal="100" zoomScalePageLayoutView="120" workbookViewId="0">
      <selection activeCell="A11" sqref="A11"/>
    </sheetView>
  </sheetViews>
  <sheetFormatPr baseColWidth="10" defaultRowHeight="13.8"/>
  <cols>
    <col min="1" max="1" width="9.59765625" style="35" customWidth="1"/>
    <col min="2" max="2" width="4.8984375" style="35" customWidth="1"/>
    <col min="3" max="3" width="19.5" style="35" customWidth="1"/>
    <col min="4" max="5" width="7.19921875" style="35" customWidth="1"/>
    <col min="6" max="11" width="7.3984375" style="35" customWidth="1"/>
    <col min="12" max="12" width="13.69921875" customWidth="1"/>
  </cols>
  <sheetData>
    <row r="1" spans="1:11" ht="17.399999999999999">
      <c r="A1" s="380" t="s">
        <v>15</v>
      </c>
      <c r="B1" s="380"/>
      <c r="C1" s="380"/>
      <c r="D1" s="28" t="s">
        <v>16</v>
      </c>
      <c r="E1" s="29"/>
      <c r="F1" s="30"/>
      <c r="G1" s="30"/>
      <c r="H1" s="31"/>
      <c r="I1" s="31"/>
      <c r="J1" s="31"/>
      <c r="K1" s="31"/>
    </row>
    <row r="2" spans="1:11" ht="17.399999999999999">
      <c r="A2" s="380"/>
      <c r="B2" s="380"/>
      <c r="C2" s="380"/>
      <c r="D2" s="28" t="s">
        <v>17</v>
      </c>
      <c r="E2" s="32"/>
      <c r="F2" s="30"/>
      <c r="G2" s="33"/>
      <c r="H2" s="34"/>
      <c r="I2" s="32"/>
      <c r="J2" s="34"/>
      <c r="K2" s="32"/>
    </row>
    <row r="3" spans="1:11" ht="20.399999999999999">
      <c r="D3" s="28" t="s">
        <v>18</v>
      </c>
      <c r="E3" s="36"/>
      <c r="F3" s="30"/>
      <c r="G3" s="37"/>
      <c r="H3" s="34"/>
      <c r="I3" s="38"/>
      <c r="J3" s="34"/>
      <c r="K3" s="38"/>
    </row>
    <row r="4" spans="1:11">
      <c r="A4" s="39"/>
      <c r="B4" s="39"/>
      <c r="C4" s="40"/>
      <c r="D4" s="41"/>
      <c r="E4" s="42"/>
      <c r="F4" s="42"/>
      <c r="G4" s="42"/>
      <c r="H4" s="43"/>
      <c r="I4" s="43"/>
      <c r="J4" s="43"/>
      <c r="K4" s="43"/>
    </row>
    <row r="5" spans="1:11">
      <c r="H5" s="44"/>
      <c r="I5" s="44"/>
      <c r="J5" s="44"/>
      <c r="K5" s="44"/>
    </row>
    <row r="6" spans="1:11" ht="15">
      <c r="A6" s="112" t="s">
        <v>19</v>
      </c>
      <c r="B6" s="46"/>
      <c r="C6" s="47"/>
      <c r="D6" s="47"/>
      <c r="E6" s="47"/>
      <c r="F6" s="48"/>
      <c r="G6" s="48"/>
      <c r="H6" s="48"/>
      <c r="I6" s="48"/>
      <c r="J6" s="48"/>
      <c r="K6" s="49"/>
    </row>
    <row r="7" spans="1:11" ht="31.5" customHeight="1">
      <c r="A7" s="381" t="s">
        <v>20</v>
      </c>
      <c r="B7" s="383" t="s">
        <v>21</v>
      </c>
      <c r="C7" s="384"/>
      <c r="D7" s="50"/>
      <c r="E7" s="51"/>
      <c r="F7" s="387" t="s">
        <v>22</v>
      </c>
      <c r="G7" s="387"/>
      <c r="H7" s="387"/>
      <c r="I7" s="388"/>
      <c r="J7" s="389" t="s">
        <v>23</v>
      </c>
      <c r="K7" s="388"/>
    </row>
    <row r="8" spans="1:11" ht="31.5" customHeight="1">
      <c r="A8" s="382"/>
      <c r="B8" s="385"/>
      <c r="C8" s="386"/>
      <c r="D8" s="52" t="s">
        <v>24</v>
      </c>
      <c r="E8" s="53" t="s">
        <v>25</v>
      </c>
      <c r="F8" s="390" t="s">
        <v>26</v>
      </c>
      <c r="G8" s="391"/>
      <c r="H8" s="392" t="s">
        <v>27</v>
      </c>
      <c r="I8" s="391"/>
      <c r="J8" s="392" t="s">
        <v>26</v>
      </c>
      <c r="K8" s="391"/>
    </row>
    <row r="9" spans="1:11">
      <c r="A9" s="54"/>
      <c r="B9" s="55"/>
      <c r="C9" s="56"/>
      <c r="D9" s="57" t="s">
        <v>28</v>
      </c>
      <c r="E9" s="53" t="s">
        <v>29</v>
      </c>
      <c r="F9" s="58" t="s">
        <v>29</v>
      </c>
      <c r="G9" s="59" t="s">
        <v>30</v>
      </c>
      <c r="H9" s="60" t="s">
        <v>28</v>
      </c>
      <c r="I9" s="61" t="s">
        <v>30</v>
      </c>
      <c r="J9" s="60" t="s">
        <v>29</v>
      </c>
      <c r="K9" s="61" t="s">
        <v>30</v>
      </c>
    </row>
    <row r="10" spans="1:11">
      <c r="A10" s="62">
        <v>45658</v>
      </c>
      <c r="B10" s="63"/>
      <c r="C10" s="64"/>
      <c r="D10" s="65"/>
      <c r="E10" s="66"/>
      <c r="F10" s="67">
        <f>IF($B10=1,$D10*E10,0)</f>
        <v>0</v>
      </c>
      <c r="G10" s="68">
        <f>F10</f>
        <v>0</v>
      </c>
      <c r="H10" s="69">
        <f>IF($B10=2,D10,0)</f>
        <v>0</v>
      </c>
      <c r="I10" s="70">
        <f>H10</f>
        <v>0</v>
      </c>
      <c r="J10" s="69">
        <f t="shared" ref="J10:J34" si="0">IF($B10=3,D10*E10,0)</f>
        <v>0</v>
      </c>
      <c r="K10" s="70">
        <f>J10</f>
        <v>0</v>
      </c>
    </row>
    <row r="11" spans="1:11">
      <c r="A11" s="71"/>
      <c r="B11" s="63"/>
      <c r="C11" s="64"/>
      <c r="D11" s="65"/>
      <c r="E11" s="66"/>
      <c r="F11" s="67">
        <f>IF($B11=1,$D11*E11,0)</f>
        <v>0</v>
      </c>
      <c r="G11" s="68">
        <f t="shared" ref="G11:G34" si="1">F11+G10</f>
        <v>0</v>
      </c>
      <c r="H11" s="69">
        <f t="shared" ref="H11:H34" si="2">IF($B11=2,D11,0)</f>
        <v>0</v>
      </c>
      <c r="I11" s="70">
        <f t="shared" ref="I11:I34" si="3">I10+H11</f>
        <v>0</v>
      </c>
      <c r="J11" s="69">
        <f t="shared" si="0"/>
        <v>0</v>
      </c>
      <c r="K11" s="70">
        <f t="shared" ref="K11:K34" si="4">K10+J11</f>
        <v>0</v>
      </c>
    </row>
    <row r="12" spans="1:11">
      <c r="A12" s="71"/>
      <c r="B12" s="63"/>
      <c r="C12" s="64"/>
      <c r="D12" s="65"/>
      <c r="E12" s="66"/>
      <c r="F12" s="67">
        <f t="shared" ref="F12:F34" si="5">IF($B12=1,$D12*E12,0)</f>
        <v>0</v>
      </c>
      <c r="G12" s="68">
        <f t="shared" si="1"/>
        <v>0</v>
      </c>
      <c r="H12" s="69">
        <f t="shared" si="2"/>
        <v>0</v>
      </c>
      <c r="I12" s="70">
        <f t="shared" si="3"/>
        <v>0</v>
      </c>
      <c r="J12" s="69">
        <f t="shared" si="0"/>
        <v>0</v>
      </c>
      <c r="K12" s="70">
        <f t="shared" si="4"/>
        <v>0</v>
      </c>
    </row>
    <row r="13" spans="1:11">
      <c r="A13" s="71"/>
      <c r="B13" s="63"/>
      <c r="C13" s="64"/>
      <c r="D13" s="65"/>
      <c r="E13" s="72"/>
      <c r="F13" s="67">
        <f t="shared" si="5"/>
        <v>0</v>
      </c>
      <c r="G13" s="68">
        <f t="shared" si="1"/>
        <v>0</v>
      </c>
      <c r="H13" s="69">
        <f t="shared" si="2"/>
        <v>0</v>
      </c>
      <c r="I13" s="70">
        <f t="shared" si="3"/>
        <v>0</v>
      </c>
      <c r="J13" s="69">
        <f t="shared" si="0"/>
        <v>0</v>
      </c>
      <c r="K13" s="70">
        <f t="shared" si="4"/>
        <v>0</v>
      </c>
    </row>
    <row r="14" spans="1:11">
      <c r="A14" s="71"/>
      <c r="B14" s="63"/>
      <c r="C14" s="64"/>
      <c r="D14" s="65"/>
      <c r="E14" s="72"/>
      <c r="F14" s="67">
        <f t="shared" si="5"/>
        <v>0</v>
      </c>
      <c r="G14" s="68">
        <f t="shared" si="1"/>
        <v>0</v>
      </c>
      <c r="H14" s="69">
        <f t="shared" si="2"/>
        <v>0</v>
      </c>
      <c r="I14" s="70">
        <f t="shared" si="3"/>
        <v>0</v>
      </c>
      <c r="J14" s="69">
        <f t="shared" si="0"/>
        <v>0</v>
      </c>
      <c r="K14" s="70">
        <f t="shared" si="4"/>
        <v>0</v>
      </c>
    </row>
    <row r="15" spans="1:11">
      <c r="A15" s="71"/>
      <c r="B15" s="63"/>
      <c r="C15" s="64"/>
      <c r="D15" s="65"/>
      <c r="E15" s="72"/>
      <c r="F15" s="67">
        <f t="shared" si="5"/>
        <v>0</v>
      </c>
      <c r="G15" s="68">
        <f t="shared" si="1"/>
        <v>0</v>
      </c>
      <c r="H15" s="69">
        <f t="shared" si="2"/>
        <v>0</v>
      </c>
      <c r="I15" s="70">
        <f t="shared" si="3"/>
        <v>0</v>
      </c>
      <c r="J15" s="69">
        <f t="shared" si="0"/>
        <v>0</v>
      </c>
      <c r="K15" s="70">
        <f t="shared" si="4"/>
        <v>0</v>
      </c>
    </row>
    <row r="16" spans="1:11">
      <c r="A16" s="71"/>
      <c r="B16" s="63"/>
      <c r="C16" s="64"/>
      <c r="D16" s="65"/>
      <c r="E16" s="72"/>
      <c r="F16" s="67">
        <f t="shared" si="5"/>
        <v>0</v>
      </c>
      <c r="G16" s="68">
        <f t="shared" si="1"/>
        <v>0</v>
      </c>
      <c r="H16" s="69">
        <f t="shared" si="2"/>
        <v>0</v>
      </c>
      <c r="I16" s="70">
        <f t="shared" si="3"/>
        <v>0</v>
      </c>
      <c r="J16" s="69">
        <f t="shared" si="0"/>
        <v>0</v>
      </c>
      <c r="K16" s="70">
        <f t="shared" si="4"/>
        <v>0</v>
      </c>
    </row>
    <row r="17" spans="1:11">
      <c r="A17" s="71"/>
      <c r="B17" s="63"/>
      <c r="C17" s="64"/>
      <c r="D17" s="65"/>
      <c r="E17" s="72"/>
      <c r="F17" s="67">
        <f t="shared" si="5"/>
        <v>0</v>
      </c>
      <c r="G17" s="68">
        <f t="shared" si="1"/>
        <v>0</v>
      </c>
      <c r="H17" s="69">
        <f t="shared" si="2"/>
        <v>0</v>
      </c>
      <c r="I17" s="70">
        <f t="shared" si="3"/>
        <v>0</v>
      </c>
      <c r="J17" s="69">
        <f t="shared" si="0"/>
        <v>0</v>
      </c>
      <c r="K17" s="70">
        <f t="shared" si="4"/>
        <v>0</v>
      </c>
    </row>
    <row r="18" spans="1:11">
      <c r="A18" s="71"/>
      <c r="B18" s="63"/>
      <c r="C18" s="64"/>
      <c r="D18" s="65"/>
      <c r="E18" s="72"/>
      <c r="F18" s="67">
        <f t="shared" si="5"/>
        <v>0</v>
      </c>
      <c r="G18" s="68">
        <f t="shared" si="1"/>
        <v>0</v>
      </c>
      <c r="H18" s="69">
        <f t="shared" si="2"/>
        <v>0</v>
      </c>
      <c r="I18" s="70">
        <f t="shared" si="3"/>
        <v>0</v>
      </c>
      <c r="J18" s="69">
        <f t="shared" si="0"/>
        <v>0</v>
      </c>
      <c r="K18" s="70">
        <f t="shared" si="4"/>
        <v>0</v>
      </c>
    </row>
    <row r="19" spans="1:11">
      <c r="A19" s="71"/>
      <c r="B19" s="63"/>
      <c r="C19" s="64"/>
      <c r="D19" s="65"/>
      <c r="E19" s="72"/>
      <c r="F19" s="67">
        <f t="shared" si="5"/>
        <v>0</v>
      </c>
      <c r="G19" s="68">
        <f t="shared" si="1"/>
        <v>0</v>
      </c>
      <c r="H19" s="69">
        <f t="shared" si="2"/>
        <v>0</v>
      </c>
      <c r="I19" s="70">
        <f t="shared" si="3"/>
        <v>0</v>
      </c>
      <c r="J19" s="69">
        <f t="shared" si="0"/>
        <v>0</v>
      </c>
      <c r="K19" s="70">
        <f t="shared" si="4"/>
        <v>0</v>
      </c>
    </row>
    <row r="20" spans="1:11">
      <c r="A20" s="71"/>
      <c r="B20" s="63"/>
      <c r="C20" s="64"/>
      <c r="D20" s="65"/>
      <c r="E20" s="72"/>
      <c r="F20" s="67">
        <f t="shared" si="5"/>
        <v>0</v>
      </c>
      <c r="G20" s="68">
        <f t="shared" si="1"/>
        <v>0</v>
      </c>
      <c r="H20" s="69">
        <f t="shared" si="2"/>
        <v>0</v>
      </c>
      <c r="I20" s="70">
        <f t="shared" si="3"/>
        <v>0</v>
      </c>
      <c r="J20" s="69">
        <f t="shared" si="0"/>
        <v>0</v>
      </c>
      <c r="K20" s="70">
        <f t="shared" si="4"/>
        <v>0</v>
      </c>
    </row>
    <row r="21" spans="1:11">
      <c r="A21" s="71"/>
      <c r="B21" s="63"/>
      <c r="C21" s="64"/>
      <c r="D21" s="65"/>
      <c r="E21" s="72"/>
      <c r="F21" s="67">
        <f t="shared" si="5"/>
        <v>0</v>
      </c>
      <c r="G21" s="68">
        <f t="shared" si="1"/>
        <v>0</v>
      </c>
      <c r="H21" s="69">
        <f t="shared" si="2"/>
        <v>0</v>
      </c>
      <c r="I21" s="70">
        <f t="shared" si="3"/>
        <v>0</v>
      </c>
      <c r="J21" s="69">
        <f t="shared" si="0"/>
        <v>0</v>
      </c>
      <c r="K21" s="70">
        <f t="shared" si="4"/>
        <v>0</v>
      </c>
    </row>
    <row r="22" spans="1:11">
      <c r="A22" s="71"/>
      <c r="B22" s="63"/>
      <c r="C22" s="64"/>
      <c r="D22" s="65"/>
      <c r="E22" s="72"/>
      <c r="F22" s="67">
        <f t="shared" si="5"/>
        <v>0</v>
      </c>
      <c r="G22" s="68">
        <f t="shared" si="1"/>
        <v>0</v>
      </c>
      <c r="H22" s="69">
        <f t="shared" si="2"/>
        <v>0</v>
      </c>
      <c r="I22" s="70">
        <f t="shared" si="3"/>
        <v>0</v>
      </c>
      <c r="J22" s="69">
        <f t="shared" si="0"/>
        <v>0</v>
      </c>
      <c r="K22" s="70">
        <f t="shared" si="4"/>
        <v>0</v>
      </c>
    </row>
    <row r="23" spans="1:11">
      <c r="A23" s="71"/>
      <c r="B23" s="63"/>
      <c r="C23" s="64"/>
      <c r="D23" s="65"/>
      <c r="E23" s="72"/>
      <c r="F23" s="67">
        <f t="shared" si="5"/>
        <v>0</v>
      </c>
      <c r="G23" s="68">
        <f t="shared" si="1"/>
        <v>0</v>
      </c>
      <c r="H23" s="69">
        <f t="shared" si="2"/>
        <v>0</v>
      </c>
      <c r="I23" s="70">
        <f t="shared" si="3"/>
        <v>0</v>
      </c>
      <c r="J23" s="69">
        <f t="shared" si="0"/>
        <v>0</v>
      </c>
      <c r="K23" s="70">
        <f t="shared" si="4"/>
        <v>0</v>
      </c>
    </row>
    <row r="24" spans="1:11">
      <c r="A24" s="71"/>
      <c r="B24" s="63"/>
      <c r="C24" s="64"/>
      <c r="D24" s="65"/>
      <c r="E24" s="72"/>
      <c r="F24" s="67">
        <f t="shared" si="5"/>
        <v>0</v>
      </c>
      <c r="G24" s="68">
        <f t="shared" si="1"/>
        <v>0</v>
      </c>
      <c r="H24" s="69">
        <f t="shared" si="2"/>
        <v>0</v>
      </c>
      <c r="I24" s="70">
        <f t="shared" si="3"/>
        <v>0</v>
      </c>
      <c r="J24" s="69">
        <f t="shared" si="0"/>
        <v>0</v>
      </c>
      <c r="K24" s="70">
        <f t="shared" si="4"/>
        <v>0</v>
      </c>
    </row>
    <row r="25" spans="1:11">
      <c r="A25" s="71"/>
      <c r="B25" s="63"/>
      <c r="C25" s="64"/>
      <c r="D25" s="65"/>
      <c r="E25" s="72"/>
      <c r="F25" s="67">
        <f t="shared" si="5"/>
        <v>0</v>
      </c>
      <c r="G25" s="68">
        <f t="shared" si="1"/>
        <v>0</v>
      </c>
      <c r="H25" s="69">
        <f t="shared" si="2"/>
        <v>0</v>
      </c>
      <c r="I25" s="70">
        <f t="shared" si="3"/>
        <v>0</v>
      </c>
      <c r="J25" s="69">
        <f t="shared" si="0"/>
        <v>0</v>
      </c>
      <c r="K25" s="70">
        <f t="shared" si="4"/>
        <v>0</v>
      </c>
    </row>
    <row r="26" spans="1:11">
      <c r="A26" s="71"/>
      <c r="B26" s="63"/>
      <c r="C26" s="64"/>
      <c r="D26" s="65"/>
      <c r="E26" s="72"/>
      <c r="F26" s="67">
        <f t="shared" si="5"/>
        <v>0</v>
      </c>
      <c r="G26" s="68">
        <f t="shared" si="1"/>
        <v>0</v>
      </c>
      <c r="H26" s="69">
        <f t="shared" si="2"/>
        <v>0</v>
      </c>
      <c r="I26" s="70">
        <f t="shared" si="3"/>
        <v>0</v>
      </c>
      <c r="J26" s="69">
        <f t="shared" si="0"/>
        <v>0</v>
      </c>
      <c r="K26" s="70">
        <f t="shared" si="4"/>
        <v>0</v>
      </c>
    </row>
    <row r="27" spans="1:11">
      <c r="A27" s="71"/>
      <c r="B27" s="63"/>
      <c r="C27" s="64"/>
      <c r="D27" s="65"/>
      <c r="E27" s="72"/>
      <c r="F27" s="67">
        <f t="shared" si="5"/>
        <v>0</v>
      </c>
      <c r="G27" s="68">
        <f t="shared" si="1"/>
        <v>0</v>
      </c>
      <c r="H27" s="69">
        <f t="shared" si="2"/>
        <v>0</v>
      </c>
      <c r="I27" s="70">
        <f t="shared" si="3"/>
        <v>0</v>
      </c>
      <c r="J27" s="69">
        <f t="shared" si="0"/>
        <v>0</v>
      </c>
      <c r="K27" s="70">
        <f t="shared" si="4"/>
        <v>0</v>
      </c>
    </row>
    <row r="28" spans="1:11">
      <c r="A28" s="71"/>
      <c r="B28" s="63"/>
      <c r="C28" s="64"/>
      <c r="D28" s="65"/>
      <c r="E28" s="72"/>
      <c r="F28" s="67">
        <f t="shared" si="5"/>
        <v>0</v>
      </c>
      <c r="G28" s="68">
        <f t="shared" si="1"/>
        <v>0</v>
      </c>
      <c r="H28" s="69">
        <f t="shared" si="2"/>
        <v>0</v>
      </c>
      <c r="I28" s="70">
        <f t="shared" si="3"/>
        <v>0</v>
      </c>
      <c r="J28" s="69">
        <f t="shared" si="0"/>
        <v>0</v>
      </c>
      <c r="K28" s="70">
        <f t="shared" si="4"/>
        <v>0</v>
      </c>
    </row>
    <row r="29" spans="1:11">
      <c r="A29" s="71"/>
      <c r="B29" s="63"/>
      <c r="C29" s="64"/>
      <c r="D29" s="65"/>
      <c r="E29" s="72"/>
      <c r="F29" s="67">
        <f t="shared" si="5"/>
        <v>0</v>
      </c>
      <c r="G29" s="68">
        <f t="shared" si="1"/>
        <v>0</v>
      </c>
      <c r="H29" s="69">
        <f t="shared" si="2"/>
        <v>0</v>
      </c>
      <c r="I29" s="70">
        <f t="shared" si="3"/>
        <v>0</v>
      </c>
      <c r="J29" s="69">
        <f t="shared" si="0"/>
        <v>0</v>
      </c>
      <c r="K29" s="70">
        <f t="shared" si="4"/>
        <v>0</v>
      </c>
    </row>
    <row r="30" spans="1:11">
      <c r="A30" s="71"/>
      <c r="B30" s="63"/>
      <c r="C30" s="64"/>
      <c r="D30" s="65"/>
      <c r="E30" s="72"/>
      <c r="F30" s="67">
        <f t="shared" si="5"/>
        <v>0</v>
      </c>
      <c r="G30" s="68">
        <f t="shared" si="1"/>
        <v>0</v>
      </c>
      <c r="H30" s="69">
        <f t="shared" si="2"/>
        <v>0</v>
      </c>
      <c r="I30" s="70">
        <f t="shared" si="3"/>
        <v>0</v>
      </c>
      <c r="J30" s="69">
        <f t="shared" si="0"/>
        <v>0</v>
      </c>
      <c r="K30" s="70">
        <f t="shared" si="4"/>
        <v>0</v>
      </c>
    </row>
    <row r="31" spans="1:11">
      <c r="A31" s="71"/>
      <c r="B31" s="63"/>
      <c r="C31" s="64"/>
      <c r="D31" s="65"/>
      <c r="E31" s="72"/>
      <c r="F31" s="67">
        <f t="shared" si="5"/>
        <v>0</v>
      </c>
      <c r="G31" s="68">
        <f t="shared" si="1"/>
        <v>0</v>
      </c>
      <c r="H31" s="69">
        <f t="shared" si="2"/>
        <v>0</v>
      </c>
      <c r="I31" s="70">
        <f t="shared" si="3"/>
        <v>0</v>
      </c>
      <c r="J31" s="69">
        <f t="shared" si="0"/>
        <v>0</v>
      </c>
      <c r="K31" s="70">
        <f t="shared" si="4"/>
        <v>0</v>
      </c>
    </row>
    <row r="32" spans="1:11">
      <c r="A32" s="71"/>
      <c r="B32" s="63"/>
      <c r="C32" s="64"/>
      <c r="D32" s="65"/>
      <c r="E32" s="72"/>
      <c r="F32" s="67">
        <f t="shared" si="5"/>
        <v>0</v>
      </c>
      <c r="G32" s="68">
        <f t="shared" si="1"/>
        <v>0</v>
      </c>
      <c r="H32" s="69">
        <f t="shared" si="2"/>
        <v>0</v>
      </c>
      <c r="I32" s="70">
        <f t="shared" si="3"/>
        <v>0</v>
      </c>
      <c r="J32" s="69">
        <f t="shared" si="0"/>
        <v>0</v>
      </c>
      <c r="K32" s="70">
        <f t="shared" si="4"/>
        <v>0</v>
      </c>
    </row>
    <row r="33" spans="1:11">
      <c r="A33" s="71"/>
      <c r="B33" s="63"/>
      <c r="C33" s="64"/>
      <c r="D33" s="65"/>
      <c r="E33" s="72"/>
      <c r="F33" s="67">
        <f t="shared" si="5"/>
        <v>0</v>
      </c>
      <c r="G33" s="68">
        <f t="shared" si="1"/>
        <v>0</v>
      </c>
      <c r="H33" s="69">
        <f t="shared" si="2"/>
        <v>0</v>
      </c>
      <c r="I33" s="70">
        <f t="shared" si="3"/>
        <v>0</v>
      </c>
      <c r="J33" s="69">
        <f t="shared" si="0"/>
        <v>0</v>
      </c>
      <c r="K33" s="70">
        <f t="shared" si="4"/>
        <v>0</v>
      </c>
    </row>
    <row r="34" spans="1:11">
      <c r="A34" s="73"/>
      <c r="B34" s="74"/>
      <c r="C34" s="75"/>
      <c r="D34" s="76"/>
      <c r="E34" s="77"/>
      <c r="F34" s="67">
        <f t="shared" si="5"/>
        <v>0</v>
      </c>
      <c r="G34" s="68">
        <f t="shared" si="1"/>
        <v>0</v>
      </c>
      <c r="H34" s="69">
        <f t="shared" si="2"/>
        <v>0</v>
      </c>
      <c r="I34" s="70">
        <f t="shared" si="3"/>
        <v>0</v>
      </c>
      <c r="J34" s="69">
        <f t="shared" si="0"/>
        <v>0</v>
      </c>
      <c r="K34" s="70">
        <f t="shared" si="4"/>
        <v>0</v>
      </c>
    </row>
    <row r="35" spans="1:11" ht="15">
      <c r="A35" s="78"/>
      <c r="B35" s="79"/>
      <c r="C35" s="80"/>
      <c r="D35" s="79"/>
      <c r="E35" s="81" t="s">
        <v>31</v>
      </c>
      <c r="F35" s="82" t="s">
        <v>32</v>
      </c>
      <c r="G35" s="83">
        <f>G34</f>
        <v>0</v>
      </c>
      <c r="H35" s="82" t="s">
        <v>33</v>
      </c>
      <c r="I35" s="83">
        <f>I34</f>
        <v>0</v>
      </c>
      <c r="J35" s="82" t="s">
        <v>32</v>
      </c>
      <c r="K35" s="83">
        <f>K34</f>
        <v>0</v>
      </c>
    </row>
    <row r="36" spans="1:11" ht="15">
      <c r="A36" s="34"/>
      <c r="B36" s="34"/>
      <c r="C36" s="84"/>
      <c r="D36" s="34"/>
      <c r="E36" s="85"/>
      <c r="F36" s="86"/>
      <c r="G36" s="86"/>
      <c r="H36" s="86"/>
      <c r="I36" s="86"/>
      <c r="J36" s="86"/>
      <c r="K36" s="86"/>
    </row>
    <row r="37" spans="1:11" ht="15">
      <c r="A37" s="78" t="s">
        <v>34</v>
      </c>
      <c r="B37" s="79"/>
      <c r="C37" s="80"/>
      <c r="D37" s="79"/>
      <c r="E37" s="81"/>
      <c r="F37" s="87" t="s">
        <v>32</v>
      </c>
      <c r="G37" s="88">
        <v>0</v>
      </c>
      <c r="H37" s="87" t="s">
        <v>33</v>
      </c>
      <c r="I37" s="88">
        <v>0</v>
      </c>
      <c r="J37" s="87" t="s">
        <v>32</v>
      </c>
      <c r="K37" s="88"/>
    </row>
    <row r="39" spans="1:11" ht="15">
      <c r="A39" s="45" t="s">
        <v>35</v>
      </c>
      <c r="B39" s="46"/>
      <c r="C39" s="47"/>
      <c r="D39" s="47"/>
      <c r="E39" s="47"/>
      <c r="F39" s="48"/>
      <c r="G39" s="48"/>
      <c r="H39" s="48"/>
      <c r="I39" s="48"/>
      <c r="J39" s="48"/>
      <c r="K39" s="49"/>
    </row>
    <row r="40" spans="1:11">
      <c r="A40" s="381" t="s">
        <v>20</v>
      </c>
      <c r="B40" s="383" t="s">
        <v>36</v>
      </c>
      <c r="C40" s="384"/>
      <c r="D40" s="50"/>
      <c r="E40" s="51"/>
      <c r="F40" s="387" t="s">
        <v>22</v>
      </c>
      <c r="G40" s="387"/>
      <c r="H40" s="387"/>
      <c r="I40" s="388"/>
      <c r="J40" s="389" t="s">
        <v>23</v>
      </c>
      <c r="K40" s="388"/>
    </row>
    <row r="41" spans="1:11">
      <c r="A41" s="382"/>
      <c r="B41" s="385"/>
      <c r="C41" s="386"/>
      <c r="D41" s="52" t="s">
        <v>24</v>
      </c>
      <c r="E41" s="53" t="s">
        <v>25</v>
      </c>
      <c r="F41" s="390" t="s">
        <v>37</v>
      </c>
      <c r="G41" s="391"/>
      <c r="H41" s="392" t="s">
        <v>27</v>
      </c>
      <c r="I41" s="391"/>
      <c r="J41" s="392" t="s">
        <v>37</v>
      </c>
      <c r="K41" s="391"/>
    </row>
    <row r="42" spans="1:11">
      <c r="A42" s="54" t="s">
        <v>38</v>
      </c>
      <c r="B42" s="55"/>
      <c r="C42" s="56"/>
      <c r="D42" s="57" t="s">
        <v>28</v>
      </c>
      <c r="E42" s="53" t="s">
        <v>29</v>
      </c>
      <c r="F42" s="58" t="s">
        <v>29</v>
      </c>
      <c r="G42" s="59" t="s">
        <v>30</v>
      </c>
      <c r="H42" s="60" t="s">
        <v>28</v>
      </c>
      <c r="I42" s="61" t="s">
        <v>30</v>
      </c>
      <c r="J42" s="60" t="s">
        <v>29</v>
      </c>
      <c r="K42" s="61" t="s">
        <v>30</v>
      </c>
    </row>
    <row r="43" spans="1:11" ht="15">
      <c r="A43" s="89" t="s">
        <v>39</v>
      </c>
      <c r="B43" s="90">
        <v>2</v>
      </c>
      <c r="C43" s="91" t="s">
        <v>40</v>
      </c>
      <c r="D43" s="92">
        <v>30</v>
      </c>
      <c r="E43" s="93">
        <v>88</v>
      </c>
      <c r="F43" s="94">
        <f>IF($B43=1,$D43*E43/100,0)</f>
        <v>0</v>
      </c>
      <c r="G43" s="95">
        <f>F43</f>
        <v>0</v>
      </c>
      <c r="H43" s="96">
        <f>IF($B43=2,D43,0)</f>
        <v>30</v>
      </c>
      <c r="I43" s="97">
        <f>H43</f>
        <v>30</v>
      </c>
      <c r="J43" s="96">
        <f t="shared" ref="J43:J44" si="6">IF($B43=3,D43,0)</f>
        <v>0</v>
      </c>
      <c r="K43" s="98">
        <f>J43</f>
        <v>0</v>
      </c>
    </row>
    <row r="44" spans="1:11" ht="15">
      <c r="A44" s="89">
        <v>20.09</v>
      </c>
      <c r="B44" s="90">
        <v>1</v>
      </c>
      <c r="C44" s="91" t="s">
        <v>41</v>
      </c>
      <c r="D44" s="92">
        <v>-170</v>
      </c>
      <c r="E44" s="93">
        <v>100</v>
      </c>
      <c r="F44" s="99">
        <f t="shared" ref="F44:F47" si="7">IF($B44=1,$D44*E44/100,0)</f>
        <v>-170</v>
      </c>
      <c r="G44" s="100">
        <f>F44+G43</f>
        <v>-170</v>
      </c>
      <c r="H44" s="96">
        <f t="shared" ref="H44:H47" si="8">IF($B44=2,D44,0)</f>
        <v>0</v>
      </c>
      <c r="I44" s="97">
        <f t="shared" ref="I44:I47" si="9">I43+H44</f>
        <v>30</v>
      </c>
      <c r="J44" s="96">
        <f t="shared" si="6"/>
        <v>0</v>
      </c>
      <c r="K44" s="98">
        <f t="shared" ref="K44:K45" si="10">K43+J44</f>
        <v>0</v>
      </c>
    </row>
    <row r="45" spans="1:11" ht="15">
      <c r="A45" s="89">
        <v>30.11</v>
      </c>
      <c r="B45" s="90">
        <v>3</v>
      </c>
      <c r="C45" s="91" t="s">
        <v>42</v>
      </c>
      <c r="D45" s="92">
        <v>-130</v>
      </c>
      <c r="E45" s="93">
        <v>100</v>
      </c>
      <c r="F45" s="99">
        <f t="shared" si="7"/>
        <v>0</v>
      </c>
      <c r="G45" s="100">
        <f>F45+G44</f>
        <v>-170</v>
      </c>
      <c r="H45" s="96">
        <f t="shared" si="8"/>
        <v>0</v>
      </c>
      <c r="I45" s="97">
        <f t="shared" si="9"/>
        <v>30</v>
      </c>
      <c r="J45" s="96">
        <f>IF($B45=3,D45,0)</f>
        <v>-130</v>
      </c>
      <c r="K45" s="98">
        <f t="shared" si="10"/>
        <v>-130</v>
      </c>
    </row>
    <row r="46" spans="1:11" ht="15">
      <c r="A46" s="89">
        <v>31.12</v>
      </c>
      <c r="B46" s="90">
        <v>2</v>
      </c>
      <c r="C46" s="91" t="s">
        <v>43</v>
      </c>
      <c r="D46" s="92">
        <v>150</v>
      </c>
      <c r="E46" s="93">
        <v>88</v>
      </c>
      <c r="F46" s="99">
        <f t="shared" si="7"/>
        <v>0</v>
      </c>
      <c r="G46" s="100">
        <f>F46+G44</f>
        <v>-170</v>
      </c>
      <c r="H46" s="96">
        <f t="shared" si="8"/>
        <v>150</v>
      </c>
      <c r="I46" s="97">
        <f>I44+H46</f>
        <v>180</v>
      </c>
      <c r="J46" s="96">
        <f t="shared" ref="J46:J47" si="11">IF($B46=3,D46,0)</f>
        <v>0</v>
      </c>
      <c r="K46" s="98">
        <f>K45+J46</f>
        <v>-130</v>
      </c>
    </row>
    <row r="47" spans="1:11" ht="15">
      <c r="A47" s="101">
        <v>31.12</v>
      </c>
      <c r="B47" s="102">
        <v>2</v>
      </c>
      <c r="C47" s="103" t="s">
        <v>44</v>
      </c>
      <c r="D47" s="104">
        <v>-10</v>
      </c>
      <c r="E47" s="105">
        <v>88</v>
      </c>
      <c r="F47" s="106">
        <f t="shared" si="7"/>
        <v>0</v>
      </c>
      <c r="G47" s="107">
        <f t="shared" ref="G47" si="12">F47+G46</f>
        <v>-170</v>
      </c>
      <c r="H47" s="108">
        <f t="shared" si="8"/>
        <v>-10</v>
      </c>
      <c r="I47" s="109">
        <f t="shared" si="9"/>
        <v>170</v>
      </c>
      <c r="J47" s="108">
        <f t="shared" si="11"/>
        <v>0</v>
      </c>
      <c r="K47" s="110">
        <f t="shared" ref="K47" si="13">K46+J47</f>
        <v>-130</v>
      </c>
    </row>
  </sheetData>
  <mergeCells count="15">
    <mergeCell ref="A40:A41"/>
    <mergeCell ref="B40:C41"/>
    <mergeCell ref="F40:I40"/>
    <mergeCell ref="J40:K40"/>
    <mergeCell ref="F41:G41"/>
    <mergeCell ref="H41:I41"/>
    <mergeCell ref="J41:K41"/>
    <mergeCell ref="A1:C2"/>
    <mergeCell ref="A7:A8"/>
    <mergeCell ref="B7:C8"/>
    <mergeCell ref="F7:I7"/>
    <mergeCell ref="J7:K7"/>
    <mergeCell ref="F8:G8"/>
    <mergeCell ref="H8:I8"/>
    <mergeCell ref="J8:K8"/>
  </mergeCells>
  <pageMargins left="0.34251968503937008" right="0.39370078740157483" top="1.1811023622047245" bottom="0.59055118110236227" header="0.20472440944881892" footer="0.31496062992125984"/>
  <pageSetup paperSize="9" scale="95" fitToHeight="0" orientation="portrait" r:id="rId1"/>
  <headerFooter scaleWithDoc="0">
    <oddHeader>&amp;L&amp;G</oddHeader>
    <oddFooter>&amp;L&amp;7   &amp;C&amp;7   &amp;R&amp;7&amp;P/&amp;N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5"/>
  <sheetViews>
    <sheetView view="pageLayout" zoomScale="120" zoomScaleNormal="100" zoomScalePageLayoutView="120" workbookViewId="0">
      <selection activeCell="A6" sqref="A6:I6"/>
    </sheetView>
  </sheetViews>
  <sheetFormatPr baseColWidth="10" defaultRowHeight="13.8"/>
  <cols>
    <col min="1" max="1" width="8.5" style="40" customWidth="1"/>
    <col min="2" max="2" width="22.3984375" style="40" customWidth="1"/>
    <col min="3" max="3" width="21.3984375" style="40" customWidth="1"/>
    <col min="4" max="4" width="8.5" style="40" customWidth="1"/>
    <col min="5" max="5" width="4.5" style="40" customWidth="1"/>
    <col min="6" max="7" width="5.5" style="40" customWidth="1"/>
    <col min="8" max="9" width="7.19921875" style="40" customWidth="1"/>
    <col min="10" max="10" width="9.59765625" style="40" customWidth="1"/>
    <col min="11" max="11" width="10.19921875" style="40" customWidth="1"/>
  </cols>
  <sheetData>
    <row r="1" spans="1:11" ht="17.399999999999999">
      <c r="A1" s="240" t="s">
        <v>89</v>
      </c>
      <c r="B1" s="241"/>
      <c r="C1" s="242"/>
      <c r="D1" s="242"/>
      <c r="E1" s="242"/>
      <c r="F1" s="242"/>
      <c r="G1" s="242"/>
      <c r="H1" s="243" t="s">
        <v>16</v>
      </c>
      <c r="I1" s="393"/>
      <c r="J1" s="394"/>
      <c r="K1" s="395"/>
    </row>
    <row r="2" spans="1:11" ht="15">
      <c r="A2" s="244"/>
      <c r="B2" s="32"/>
      <c r="C2" s="32"/>
      <c r="D2" s="32"/>
      <c r="E2" s="32"/>
      <c r="F2" s="32"/>
      <c r="G2" s="32"/>
      <c r="H2" s="28" t="s">
        <v>17</v>
      </c>
      <c r="I2" s="396"/>
      <c r="J2" s="397"/>
      <c r="K2" s="398"/>
    </row>
    <row r="3" spans="1:11" ht="17.399999999999999">
      <c r="A3" s="245"/>
      <c r="B3" s="28"/>
      <c r="C3" s="28"/>
      <c r="D3" s="28"/>
      <c r="E3" s="28"/>
      <c r="F3" s="28"/>
      <c r="G3" s="28"/>
      <c r="H3" s="246" t="s">
        <v>18</v>
      </c>
      <c r="I3" s="247"/>
      <c r="J3" s="248"/>
      <c r="K3" s="249"/>
    </row>
    <row r="4" spans="1:11">
      <c r="A4" s="111"/>
      <c r="B4" s="250"/>
      <c r="C4" s="47"/>
      <c r="D4" s="47"/>
      <c r="E4" s="47"/>
      <c r="F4" s="47"/>
      <c r="G4" s="47"/>
      <c r="H4" s="47"/>
      <c r="I4" s="251"/>
      <c r="J4" s="252" t="s">
        <v>90</v>
      </c>
      <c r="K4" s="253" t="s">
        <v>91</v>
      </c>
    </row>
    <row r="5" spans="1:11" ht="15.6">
      <c r="A5" s="254"/>
      <c r="B5" s="255"/>
      <c r="C5" s="256"/>
      <c r="D5" s="256"/>
      <c r="E5" s="256"/>
      <c r="F5" s="256"/>
      <c r="G5" s="256"/>
      <c r="H5" s="256"/>
      <c r="I5" s="257"/>
      <c r="J5" s="258" t="s">
        <v>54</v>
      </c>
      <c r="K5" s="259" t="s">
        <v>56</v>
      </c>
    </row>
    <row r="6" spans="1:11" ht="16.8">
      <c r="A6" s="399" t="s">
        <v>92</v>
      </c>
      <c r="B6" s="400"/>
      <c r="C6" s="400"/>
      <c r="D6" s="400"/>
      <c r="E6" s="400"/>
      <c r="F6" s="400"/>
      <c r="G6" s="400"/>
      <c r="H6" s="400"/>
      <c r="I6" s="401"/>
      <c r="J6" s="260"/>
      <c r="K6" s="261"/>
    </row>
    <row r="7" spans="1:11">
      <c r="A7" s="262"/>
      <c r="B7" s="263"/>
      <c r="C7" s="263"/>
      <c r="D7" s="263"/>
      <c r="E7" s="263"/>
      <c r="F7" s="263"/>
      <c r="G7" s="263"/>
      <c r="H7" s="263"/>
      <c r="I7" s="263"/>
      <c r="J7" s="264"/>
      <c r="K7" s="265"/>
    </row>
    <row r="8" spans="1:11" ht="15.6">
      <c r="A8" s="266" t="s">
        <v>93</v>
      </c>
      <c r="B8" s="267"/>
      <c r="C8" s="268"/>
      <c r="D8" s="268"/>
      <c r="E8" s="268"/>
      <c r="F8" s="269"/>
      <c r="G8" s="270"/>
      <c r="H8" s="270"/>
      <c r="I8" s="270"/>
      <c r="J8" s="271"/>
      <c r="K8" s="272" t="s">
        <v>94</v>
      </c>
    </row>
    <row r="9" spans="1:11" ht="52.8">
      <c r="A9" s="402" t="s">
        <v>95</v>
      </c>
      <c r="B9" s="403"/>
      <c r="C9" s="403"/>
      <c r="D9" s="273" t="s">
        <v>96</v>
      </c>
      <c r="E9" s="273" t="s">
        <v>97</v>
      </c>
      <c r="F9" s="274" t="s">
        <v>55</v>
      </c>
      <c r="G9" s="273" t="s">
        <v>98</v>
      </c>
      <c r="H9" s="275" t="s">
        <v>54</v>
      </c>
      <c r="I9" s="275" t="s">
        <v>56</v>
      </c>
      <c r="J9" s="275" t="s">
        <v>54</v>
      </c>
      <c r="K9" s="275" t="s">
        <v>56</v>
      </c>
    </row>
    <row r="10" spans="1:11" ht="15.6">
      <c r="A10" s="276"/>
      <c r="B10" s="276"/>
      <c r="C10" s="276"/>
      <c r="D10" s="277"/>
      <c r="E10" s="277"/>
      <c r="F10" s="277"/>
      <c r="G10" s="278"/>
      <c r="H10" s="279">
        <f>F10*G10</f>
        <v>0</v>
      </c>
      <c r="I10" s="280"/>
      <c r="J10" s="281">
        <f>SUM(D10*H10)</f>
        <v>0</v>
      </c>
      <c r="K10" s="281">
        <f>SUM(D10*I10)</f>
        <v>0</v>
      </c>
    </row>
    <row r="11" spans="1:11" ht="14.4">
      <c r="A11" s="282"/>
      <c r="B11" s="283"/>
      <c r="C11" s="284"/>
      <c r="D11" s="285"/>
      <c r="E11" s="285"/>
      <c r="F11" s="285"/>
      <c r="G11" s="286"/>
      <c r="H11" s="287">
        <f t="shared" ref="H11:H15" si="0">F11*G11</f>
        <v>0</v>
      </c>
      <c r="I11" s="288"/>
      <c r="J11" s="289">
        <f t="shared" ref="J11:J15" si="1">SUM(D11*H11)</f>
        <v>0</v>
      </c>
      <c r="K11" s="289">
        <f t="shared" ref="K11:K15" si="2">SUM(D11*I11)</f>
        <v>0</v>
      </c>
    </row>
    <row r="12" spans="1:11" ht="14.4">
      <c r="A12" s="282"/>
      <c r="B12" s="283"/>
      <c r="C12" s="283"/>
      <c r="D12" s="290"/>
      <c r="E12" s="290"/>
      <c r="F12" s="290"/>
      <c r="G12" s="286"/>
      <c r="H12" s="291">
        <f t="shared" si="0"/>
        <v>0</v>
      </c>
      <c r="I12" s="288"/>
      <c r="J12" s="289">
        <f t="shared" si="1"/>
        <v>0</v>
      </c>
      <c r="K12" s="289">
        <f t="shared" si="2"/>
        <v>0</v>
      </c>
    </row>
    <row r="13" spans="1:11" ht="14.4">
      <c r="A13" s="282"/>
      <c r="B13" s="283"/>
      <c r="C13" s="283"/>
      <c r="D13" s="290"/>
      <c r="E13" s="290"/>
      <c r="F13" s="290"/>
      <c r="G13" s="286"/>
      <c r="H13" s="291">
        <f t="shared" si="0"/>
        <v>0</v>
      </c>
      <c r="I13" s="288"/>
      <c r="J13" s="289">
        <f t="shared" si="1"/>
        <v>0</v>
      </c>
      <c r="K13" s="289">
        <f t="shared" si="2"/>
        <v>0</v>
      </c>
    </row>
    <row r="14" spans="1:11" ht="14.4">
      <c r="A14" s="292"/>
      <c r="B14" s="293"/>
      <c r="C14" s="293"/>
      <c r="D14" s="294"/>
      <c r="E14" s="294"/>
      <c r="F14" s="294"/>
      <c r="G14" s="295"/>
      <c r="H14" s="296">
        <f t="shared" si="0"/>
        <v>0</v>
      </c>
      <c r="I14" s="297"/>
      <c r="J14" s="289">
        <f t="shared" si="1"/>
        <v>0</v>
      </c>
      <c r="K14" s="289">
        <f t="shared" si="2"/>
        <v>0</v>
      </c>
    </row>
    <row r="15" spans="1:11" ht="14.4">
      <c r="A15" s="298"/>
      <c r="B15" s="299"/>
      <c r="C15" s="299"/>
      <c r="D15" s="300"/>
      <c r="E15" s="300"/>
      <c r="F15" s="300"/>
      <c r="G15" s="301"/>
      <c r="H15" s="302">
        <f t="shared" si="0"/>
        <v>0</v>
      </c>
      <c r="I15" s="303"/>
      <c r="J15" s="289">
        <f t="shared" si="1"/>
        <v>0</v>
      </c>
      <c r="K15" s="289">
        <f t="shared" si="2"/>
        <v>0</v>
      </c>
    </row>
    <row r="16" spans="1:11" ht="17.399999999999999">
      <c r="A16" s="404" t="s">
        <v>99</v>
      </c>
      <c r="B16" s="405"/>
      <c r="C16" s="405"/>
      <c r="D16" s="405"/>
      <c r="E16" s="405"/>
      <c r="F16" s="405"/>
      <c r="G16" s="405"/>
      <c r="H16" s="405"/>
      <c r="I16" s="406"/>
      <c r="J16" s="304">
        <f>J6-SUM(J10:J13)</f>
        <v>0</v>
      </c>
      <c r="K16" s="305">
        <f>K6-SUM(K10:K13)</f>
        <v>0</v>
      </c>
    </row>
    <row r="17" spans="1:11" ht="15.6">
      <c r="A17" s="306" t="s">
        <v>100</v>
      </c>
      <c r="B17" s="307"/>
      <c r="C17" s="308"/>
      <c r="D17" s="308"/>
      <c r="E17" s="308"/>
      <c r="F17" s="308"/>
      <c r="G17" s="308"/>
      <c r="H17" s="308"/>
      <c r="I17" s="308"/>
      <c r="J17" s="309"/>
      <c r="K17" s="310"/>
    </row>
    <row r="18" spans="1:11">
      <c r="A18" s="419" t="s">
        <v>20</v>
      </c>
      <c r="B18" s="421" t="s">
        <v>62</v>
      </c>
      <c r="C18" s="423" t="s">
        <v>63</v>
      </c>
      <c r="D18" s="311" t="s">
        <v>101</v>
      </c>
      <c r="E18" s="425" t="s">
        <v>102</v>
      </c>
      <c r="F18" s="409" t="s">
        <v>25</v>
      </c>
      <c r="G18" s="409"/>
      <c r="H18" s="409" t="s">
        <v>65</v>
      </c>
      <c r="I18" s="410"/>
      <c r="J18" s="312"/>
      <c r="K18" s="313"/>
    </row>
    <row r="19" spans="1:11" ht="15.6">
      <c r="A19" s="420"/>
      <c r="B19" s="422"/>
      <c r="C19" s="424"/>
      <c r="D19" s="314"/>
      <c r="E19" s="426"/>
      <c r="F19" s="315" t="s">
        <v>54</v>
      </c>
      <c r="G19" s="315" t="s">
        <v>56</v>
      </c>
      <c r="H19" s="315" t="s">
        <v>54</v>
      </c>
      <c r="I19" s="316" t="s">
        <v>56</v>
      </c>
      <c r="J19" s="258" t="s">
        <v>54</v>
      </c>
      <c r="K19" s="259" t="s">
        <v>56</v>
      </c>
    </row>
    <row r="20" spans="1:11" ht="34.5" customHeight="1">
      <c r="A20" s="317"/>
      <c r="B20" s="318"/>
      <c r="C20" s="319"/>
      <c r="D20" s="319"/>
      <c r="E20" s="320"/>
      <c r="F20" s="320"/>
      <c r="G20" s="320"/>
      <c r="H20" s="321" t="str">
        <f>IF($E20&gt;0,$E20*F20/100,"")</f>
        <v/>
      </c>
      <c r="I20" s="322" t="str">
        <f>IF($E20&gt;0,$E20*G20/100,"")</f>
        <v/>
      </c>
      <c r="J20" s="323" t="str">
        <f>IF($E20&gt;0,$J16-$H20,"")</f>
        <v/>
      </c>
      <c r="K20" s="324" t="str">
        <f>IF($E20&gt;0,$K16-$I20,"")</f>
        <v/>
      </c>
    </row>
    <row r="21" spans="1:11" ht="34.5" customHeight="1">
      <c r="A21" s="325"/>
      <c r="B21" s="326"/>
      <c r="C21" s="327"/>
      <c r="D21" s="327"/>
      <c r="E21" s="328"/>
      <c r="F21" s="328"/>
      <c r="G21" s="328"/>
      <c r="H21" s="329" t="str">
        <f>IF($E21&gt;0,$E21*F21/100,"")</f>
        <v/>
      </c>
      <c r="I21" s="330" t="str">
        <f>IF($E21&gt;0,$E21*G21/100,"")</f>
        <v/>
      </c>
      <c r="J21" s="331" t="str">
        <f>IF($E21&gt;0,$J20-$H21,"")</f>
        <v/>
      </c>
      <c r="K21" s="332" t="str">
        <f>IF($E21&gt;0,$K20-$I21,"")</f>
        <v/>
      </c>
    </row>
    <row r="22" spans="1:11" ht="34.5" customHeight="1">
      <c r="A22" s="325"/>
      <c r="B22" s="326"/>
      <c r="C22" s="327"/>
      <c r="D22" s="327"/>
      <c r="E22" s="328"/>
      <c r="F22" s="328"/>
      <c r="G22" s="328"/>
      <c r="H22" s="329" t="str">
        <f t="shared" ref="H22:I36" si="3">IF($E22&gt;0,$E22*F22/100,"")</f>
        <v/>
      </c>
      <c r="I22" s="330" t="str">
        <f t="shared" si="3"/>
        <v/>
      </c>
      <c r="J22" s="331" t="str">
        <f t="shared" ref="J22:J34" si="4">IF($E22&gt;0,$J21-$H22,"")</f>
        <v/>
      </c>
      <c r="K22" s="332" t="str">
        <f t="shared" ref="K22:K34" si="5">IF($E22&gt;0,$K21-$I22,"")</f>
        <v/>
      </c>
    </row>
    <row r="23" spans="1:11" ht="34.5" customHeight="1">
      <c r="A23" s="325"/>
      <c r="B23" s="326"/>
      <c r="C23" s="327"/>
      <c r="D23" s="327"/>
      <c r="E23" s="328"/>
      <c r="F23" s="328"/>
      <c r="G23" s="328"/>
      <c r="H23" s="329" t="str">
        <f t="shared" si="3"/>
        <v/>
      </c>
      <c r="I23" s="330" t="str">
        <f t="shared" si="3"/>
        <v/>
      </c>
      <c r="J23" s="331" t="str">
        <f t="shared" si="4"/>
        <v/>
      </c>
      <c r="K23" s="332" t="str">
        <f t="shared" si="5"/>
        <v/>
      </c>
    </row>
    <row r="24" spans="1:11" ht="34.5" customHeight="1">
      <c r="A24" s="325"/>
      <c r="B24" s="326"/>
      <c r="C24" s="327"/>
      <c r="D24" s="327"/>
      <c r="E24" s="328"/>
      <c r="F24" s="328"/>
      <c r="G24" s="328"/>
      <c r="H24" s="329" t="str">
        <f t="shared" si="3"/>
        <v/>
      </c>
      <c r="I24" s="330" t="str">
        <f t="shared" si="3"/>
        <v/>
      </c>
      <c r="J24" s="331" t="str">
        <f t="shared" si="4"/>
        <v/>
      </c>
      <c r="K24" s="332" t="str">
        <f t="shared" si="5"/>
        <v/>
      </c>
    </row>
    <row r="25" spans="1:11" ht="34.5" customHeight="1">
      <c r="A25" s="325"/>
      <c r="B25" s="326"/>
      <c r="C25" s="327"/>
      <c r="D25" s="327"/>
      <c r="E25" s="328"/>
      <c r="F25" s="328"/>
      <c r="G25" s="328"/>
      <c r="H25" s="329" t="str">
        <f t="shared" si="3"/>
        <v/>
      </c>
      <c r="I25" s="330" t="str">
        <f t="shared" si="3"/>
        <v/>
      </c>
      <c r="J25" s="331" t="str">
        <f t="shared" si="4"/>
        <v/>
      </c>
      <c r="K25" s="332" t="str">
        <f t="shared" si="5"/>
        <v/>
      </c>
    </row>
    <row r="26" spans="1:11" ht="34.5" customHeight="1">
      <c r="A26" s="325"/>
      <c r="B26" s="326"/>
      <c r="C26" s="327"/>
      <c r="D26" s="327"/>
      <c r="E26" s="328"/>
      <c r="F26" s="328"/>
      <c r="G26" s="328"/>
      <c r="H26" s="329" t="str">
        <f t="shared" si="3"/>
        <v/>
      </c>
      <c r="I26" s="330" t="str">
        <f t="shared" si="3"/>
        <v/>
      </c>
      <c r="J26" s="331" t="str">
        <f t="shared" si="4"/>
        <v/>
      </c>
      <c r="K26" s="332" t="str">
        <f t="shared" si="5"/>
        <v/>
      </c>
    </row>
    <row r="27" spans="1:11" ht="34.5" customHeight="1">
      <c r="A27" s="325"/>
      <c r="B27" s="326"/>
      <c r="C27" s="327"/>
      <c r="D27" s="327"/>
      <c r="E27" s="328"/>
      <c r="F27" s="328"/>
      <c r="G27" s="328"/>
      <c r="H27" s="329" t="str">
        <f t="shared" si="3"/>
        <v/>
      </c>
      <c r="I27" s="330" t="str">
        <f t="shared" si="3"/>
        <v/>
      </c>
      <c r="J27" s="331" t="str">
        <f t="shared" si="4"/>
        <v/>
      </c>
      <c r="K27" s="332" t="str">
        <f t="shared" si="5"/>
        <v/>
      </c>
    </row>
    <row r="28" spans="1:11" ht="34.5" customHeight="1">
      <c r="A28" s="325"/>
      <c r="B28" s="326"/>
      <c r="C28" s="327"/>
      <c r="D28" s="327"/>
      <c r="E28" s="328"/>
      <c r="F28" s="328"/>
      <c r="G28" s="328"/>
      <c r="H28" s="329" t="str">
        <f t="shared" si="3"/>
        <v/>
      </c>
      <c r="I28" s="330" t="str">
        <f t="shared" si="3"/>
        <v/>
      </c>
      <c r="J28" s="331" t="str">
        <f t="shared" si="4"/>
        <v/>
      </c>
      <c r="K28" s="332" t="str">
        <f t="shared" si="5"/>
        <v/>
      </c>
    </row>
    <row r="29" spans="1:11" ht="34.5" customHeight="1">
      <c r="A29" s="325"/>
      <c r="B29" s="326"/>
      <c r="C29" s="327"/>
      <c r="D29" s="327"/>
      <c r="E29" s="328"/>
      <c r="F29" s="328"/>
      <c r="G29" s="328"/>
      <c r="H29" s="329" t="str">
        <f t="shared" si="3"/>
        <v/>
      </c>
      <c r="I29" s="330" t="str">
        <f t="shared" si="3"/>
        <v/>
      </c>
      <c r="J29" s="331" t="str">
        <f t="shared" si="4"/>
        <v/>
      </c>
      <c r="K29" s="332" t="str">
        <f t="shared" si="5"/>
        <v/>
      </c>
    </row>
    <row r="30" spans="1:11" ht="34.5" customHeight="1">
      <c r="A30" s="325"/>
      <c r="B30" s="326"/>
      <c r="C30" s="327"/>
      <c r="D30" s="327"/>
      <c r="E30" s="328"/>
      <c r="F30" s="328"/>
      <c r="G30" s="328"/>
      <c r="H30" s="329" t="str">
        <f t="shared" si="3"/>
        <v/>
      </c>
      <c r="I30" s="330" t="str">
        <f t="shared" si="3"/>
        <v/>
      </c>
      <c r="J30" s="331" t="str">
        <f t="shared" si="4"/>
        <v/>
      </c>
      <c r="K30" s="332" t="str">
        <f t="shared" si="5"/>
        <v/>
      </c>
    </row>
    <row r="31" spans="1:11" ht="34.5" customHeight="1">
      <c r="A31" s="325"/>
      <c r="B31" s="326"/>
      <c r="C31" s="327"/>
      <c r="D31" s="327"/>
      <c r="E31" s="328"/>
      <c r="F31" s="328"/>
      <c r="G31" s="328"/>
      <c r="H31" s="329" t="str">
        <f t="shared" si="3"/>
        <v/>
      </c>
      <c r="I31" s="330" t="str">
        <f t="shared" si="3"/>
        <v/>
      </c>
      <c r="J31" s="331" t="str">
        <f t="shared" si="4"/>
        <v/>
      </c>
      <c r="K31" s="332" t="str">
        <f t="shared" si="5"/>
        <v/>
      </c>
    </row>
    <row r="32" spans="1:11" ht="34.5" customHeight="1">
      <c r="A32" s="325"/>
      <c r="B32" s="326"/>
      <c r="C32" s="327"/>
      <c r="D32" s="327"/>
      <c r="E32" s="328"/>
      <c r="F32" s="328"/>
      <c r="G32" s="328"/>
      <c r="H32" s="329"/>
      <c r="I32" s="330"/>
      <c r="J32" s="331"/>
      <c r="K32" s="332"/>
    </row>
    <row r="33" spans="1:11" ht="34.5" customHeight="1">
      <c r="A33" s="325"/>
      <c r="B33" s="326"/>
      <c r="C33" s="327"/>
      <c r="D33" s="327"/>
      <c r="E33" s="328"/>
      <c r="F33" s="328"/>
      <c r="G33" s="328"/>
      <c r="H33" s="329" t="str">
        <f t="shared" si="3"/>
        <v/>
      </c>
      <c r="I33" s="330" t="str">
        <f t="shared" si="3"/>
        <v/>
      </c>
      <c r="J33" s="331" t="str">
        <f>IF($E33&gt;0,$J31-$H33,"")</f>
        <v/>
      </c>
      <c r="K33" s="332" t="str">
        <f>IF($E33&gt;0,$K31-$I33,"")</f>
        <v/>
      </c>
    </row>
    <row r="34" spans="1:11" ht="34.5" customHeight="1">
      <c r="A34" s="325"/>
      <c r="B34" s="326"/>
      <c r="C34" s="327"/>
      <c r="D34" s="327"/>
      <c r="E34" s="328"/>
      <c r="F34" s="328"/>
      <c r="G34" s="328"/>
      <c r="H34" s="329" t="str">
        <f t="shared" si="3"/>
        <v/>
      </c>
      <c r="I34" s="330" t="str">
        <f t="shared" si="3"/>
        <v/>
      </c>
      <c r="J34" s="331" t="str">
        <f t="shared" si="4"/>
        <v/>
      </c>
      <c r="K34" s="332" t="str">
        <f t="shared" si="5"/>
        <v/>
      </c>
    </row>
    <row r="35" spans="1:11" ht="34.5" customHeight="1">
      <c r="A35" s="325"/>
      <c r="B35" s="326"/>
      <c r="C35" s="327"/>
      <c r="D35" s="327"/>
      <c r="E35" s="328"/>
      <c r="F35" s="328"/>
      <c r="G35" s="328"/>
      <c r="H35" s="329" t="str">
        <f t="shared" si="3"/>
        <v/>
      </c>
      <c r="I35" s="330" t="str">
        <f t="shared" si="3"/>
        <v/>
      </c>
      <c r="J35" s="331" t="str">
        <f>IF($E35&gt;0,#REF!-$H35,"")</f>
        <v/>
      </c>
      <c r="K35" s="332" t="str">
        <f>IF($E35&gt;0,#REF!-$I35,"")</f>
        <v/>
      </c>
    </row>
    <row r="36" spans="1:11" ht="34.5" customHeight="1">
      <c r="A36" s="325"/>
      <c r="B36" s="326"/>
      <c r="C36" s="327"/>
      <c r="D36" s="327"/>
      <c r="E36" s="328"/>
      <c r="F36" s="328"/>
      <c r="G36" s="328"/>
      <c r="H36" s="329" t="str">
        <f t="shared" si="3"/>
        <v/>
      </c>
      <c r="I36" s="330" t="str">
        <f t="shared" si="3"/>
        <v/>
      </c>
      <c r="J36" s="331" t="str">
        <f>IF($E36&gt;0,#REF!-$H36,"")</f>
        <v/>
      </c>
      <c r="K36" s="332" t="str">
        <f>IF($E36&gt;0,#REF!-$I36,"")</f>
        <v/>
      </c>
    </row>
    <row r="37" spans="1:11" ht="34.5" customHeight="1">
      <c r="A37" s="333"/>
      <c r="B37" s="268"/>
      <c r="C37" s="270"/>
      <c r="D37" s="270"/>
      <c r="E37" s="268"/>
      <c r="F37" s="268"/>
      <c r="G37" s="268"/>
      <c r="H37" s="268"/>
      <c r="I37" s="334" t="s">
        <v>103</v>
      </c>
      <c r="J37" s="335"/>
      <c r="K37" s="336"/>
    </row>
    <row r="38" spans="1:11" ht="15">
      <c r="A38" s="263"/>
      <c r="B38" s="263"/>
      <c r="C38" s="337"/>
      <c r="D38" s="337"/>
      <c r="E38" s="263"/>
      <c r="F38" s="263"/>
      <c r="G38" s="263"/>
      <c r="H38" s="263"/>
      <c r="I38" s="338"/>
      <c r="J38" s="339"/>
      <c r="K38" s="339"/>
    </row>
    <row r="39" spans="1:11" ht="15">
      <c r="A39" s="263"/>
      <c r="B39" s="263"/>
      <c r="C39" s="337"/>
      <c r="D39" s="337"/>
      <c r="E39" s="263"/>
      <c r="F39" s="263"/>
      <c r="G39" s="263"/>
      <c r="H39" s="263"/>
      <c r="I39" s="338"/>
      <c r="J39" s="339"/>
      <c r="K39" s="339"/>
    </row>
    <row r="40" spans="1:11" ht="15">
      <c r="A40" s="263"/>
      <c r="B40" s="263"/>
      <c r="C40" s="337"/>
      <c r="D40" s="337"/>
      <c r="E40" s="263"/>
      <c r="F40" s="263"/>
      <c r="G40" s="263"/>
      <c r="H40" s="263"/>
      <c r="I40" s="338"/>
      <c r="J40" s="339"/>
      <c r="K40" s="339"/>
    </row>
    <row r="41" spans="1:11" ht="15">
      <c r="A41" s="263"/>
      <c r="B41" s="263"/>
      <c r="C41" s="337"/>
      <c r="D41" s="337"/>
      <c r="E41" s="263"/>
      <c r="F41" s="263"/>
      <c r="G41" s="263"/>
      <c r="H41" s="263"/>
      <c r="I41" s="338"/>
      <c r="J41" s="339"/>
      <c r="K41" s="339"/>
    </row>
    <row r="43" spans="1:11" ht="17.399999999999999">
      <c r="A43" s="213" t="s">
        <v>104</v>
      </c>
      <c r="B43" s="213"/>
      <c r="C43" s="32"/>
      <c r="D43" s="32"/>
      <c r="E43" s="32"/>
      <c r="F43" s="32"/>
      <c r="G43" s="32"/>
      <c r="H43" s="32"/>
      <c r="I43" s="32"/>
      <c r="J43" s="32"/>
    </row>
    <row r="44" spans="1:11">
      <c r="F44" s="340"/>
      <c r="G44" s="340"/>
      <c r="H44" s="340"/>
      <c r="I44" s="340"/>
      <c r="J44" s="341"/>
      <c r="K44" s="342"/>
    </row>
    <row r="45" spans="1:11" ht="23.25" customHeight="1">
      <c r="A45" s="343" t="s">
        <v>105</v>
      </c>
      <c r="B45" s="344"/>
      <c r="C45" s="308"/>
      <c r="D45" s="308"/>
      <c r="E45" s="308"/>
      <c r="F45" s="308"/>
      <c r="G45" s="308"/>
      <c r="H45" s="308"/>
      <c r="I45" s="308"/>
      <c r="J45" s="345"/>
      <c r="K45" s="346"/>
    </row>
    <row r="46" spans="1:11" ht="23.25" customHeight="1">
      <c r="A46" s="411" t="s">
        <v>20</v>
      </c>
      <c r="B46" s="347"/>
      <c r="C46" s="413" t="s">
        <v>63</v>
      </c>
      <c r="D46" s="348"/>
      <c r="E46" s="415" t="s">
        <v>106</v>
      </c>
      <c r="F46" s="417" t="s">
        <v>25</v>
      </c>
      <c r="G46" s="417"/>
      <c r="H46" s="417" t="s">
        <v>65</v>
      </c>
      <c r="I46" s="418"/>
      <c r="J46" s="407" t="s">
        <v>84</v>
      </c>
      <c r="K46" s="408"/>
    </row>
    <row r="47" spans="1:11" ht="23.25" customHeight="1">
      <c r="A47" s="412"/>
      <c r="B47" s="349"/>
      <c r="C47" s="414"/>
      <c r="D47" s="350"/>
      <c r="E47" s="416"/>
      <c r="F47" s="351" t="s">
        <v>54</v>
      </c>
      <c r="G47" s="351" t="s">
        <v>56</v>
      </c>
      <c r="H47" s="351" t="s">
        <v>54</v>
      </c>
      <c r="I47" s="352" t="s">
        <v>56</v>
      </c>
      <c r="J47" s="353" t="s">
        <v>54</v>
      </c>
      <c r="K47" s="354" t="s">
        <v>56</v>
      </c>
    </row>
    <row r="48" spans="1:11" ht="23.25" customHeight="1">
      <c r="A48" s="333"/>
      <c r="B48" s="268"/>
      <c r="C48" s="270"/>
      <c r="D48" s="270"/>
      <c r="E48" s="268"/>
      <c r="F48" s="268"/>
      <c r="G48" s="268"/>
      <c r="H48" s="268"/>
      <c r="I48" s="334" t="s">
        <v>107</v>
      </c>
      <c r="J48" s="335">
        <f>J37</f>
        <v>0</v>
      </c>
      <c r="K48" s="336">
        <f>K37</f>
        <v>0</v>
      </c>
    </row>
    <row r="49" spans="1:11" ht="23.25" customHeight="1">
      <c r="A49" s="325"/>
      <c r="B49" s="326"/>
      <c r="C49" s="327"/>
      <c r="D49" s="327"/>
      <c r="E49" s="328"/>
      <c r="F49" s="328"/>
      <c r="G49" s="328"/>
      <c r="H49" s="329" t="str">
        <f>IF($E49&gt;0,$E49*F49/100,"")</f>
        <v/>
      </c>
      <c r="I49" s="330" t="str">
        <f>IF($E49&gt;0,$E49*G49/100,"")</f>
        <v/>
      </c>
      <c r="J49" s="355" t="str">
        <f>IF($E49&gt;0,$J48-$H49,"")</f>
        <v/>
      </c>
      <c r="K49" s="332" t="str">
        <f>IF($E49&gt;0,$K48-$I49,"")</f>
        <v/>
      </c>
    </row>
    <row r="50" spans="1:11" ht="23.25" customHeight="1">
      <c r="A50" s="325"/>
      <c r="B50" s="326"/>
      <c r="C50" s="327"/>
      <c r="D50" s="327"/>
      <c r="E50" s="328"/>
      <c r="F50" s="328"/>
      <c r="G50" s="328"/>
      <c r="H50" s="329" t="str">
        <f t="shared" ref="H50:I83" si="6">IF($E50&gt;0,$E50*F50/100,"")</f>
        <v/>
      </c>
      <c r="I50" s="330" t="str">
        <f t="shared" si="6"/>
        <v/>
      </c>
      <c r="J50" s="355" t="str">
        <f t="shared" ref="J50:J83" si="7">IF($E50&gt;0,$J49-$H50,"")</f>
        <v/>
      </c>
      <c r="K50" s="332" t="str">
        <f t="shared" ref="K50:K83" si="8">IF($E50&gt;0,$K49-$I50,"")</f>
        <v/>
      </c>
    </row>
    <row r="51" spans="1:11" ht="23.25" customHeight="1">
      <c r="A51" s="325"/>
      <c r="B51" s="326"/>
      <c r="C51" s="327"/>
      <c r="D51" s="327"/>
      <c r="E51" s="328"/>
      <c r="F51" s="328"/>
      <c r="G51" s="328"/>
      <c r="H51" s="329" t="str">
        <f t="shared" si="6"/>
        <v/>
      </c>
      <c r="I51" s="330" t="str">
        <f t="shared" si="6"/>
        <v/>
      </c>
      <c r="J51" s="355" t="str">
        <f t="shared" si="7"/>
        <v/>
      </c>
      <c r="K51" s="332" t="str">
        <f t="shared" si="8"/>
        <v/>
      </c>
    </row>
    <row r="52" spans="1:11" ht="23.25" customHeight="1">
      <c r="A52" s="325"/>
      <c r="B52" s="326"/>
      <c r="C52" s="327"/>
      <c r="D52" s="327"/>
      <c r="E52" s="328"/>
      <c r="F52" s="328"/>
      <c r="G52" s="328"/>
      <c r="H52" s="329" t="str">
        <f t="shared" si="6"/>
        <v/>
      </c>
      <c r="I52" s="330" t="str">
        <f t="shared" si="6"/>
        <v/>
      </c>
      <c r="J52" s="355" t="str">
        <f t="shared" si="7"/>
        <v/>
      </c>
      <c r="K52" s="332" t="str">
        <f t="shared" si="8"/>
        <v/>
      </c>
    </row>
    <row r="53" spans="1:11" ht="23.25" customHeight="1">
      <c r="A53" s="325"/>
      <c r="B53" s="326"/>
      <c r="C53" s="327"/>
      <c r="D53" s="327"/>
      <c r="E53" s="328"/>
      <c r="F53" s="328"/>
      <c r="G53" s="328"/>
      <c r="H53" s="329" t="str">
        <f t="shared" si="6"/>
        <v/>
      </c>
      <c r="I53" s="330" t="str">
        <f t="shared" si="6"/>
        <v/>
      </c>
      <c r="J53" s="355" t="str">
        <f t="shared" si="7"/>
        <v/>
      </c>
      <c r="K53" s="332" t="str">
        <f t="shared" si="8"/>
        <v/>
      </c>
    </row>
    <row r="54" spans="1:11" ht="23.25" customHeight="1">
      <c r="A54" s="325"/>
      <c r="B54" s="326"/>
      <c r="C54" s="327"/>
      <c r="D54" s="327"/>
      <c r="E54" s="328"/>
      <c r="F54" s="328"/>
      <c r="G54" s="328"/>
      <c r="H54" s="329" t="str">
        <f t="shared" si="6"/>
        <v/>
      </c>
      <c r="I54" s="330" t="str">
        <f t="shared" si="6"/>
        <v/>
      </c>
      <c r="J54" s="355" t="str">
        <f t="shared" si="7"/>
        <v/>
      </c>
      <c r="K54" s="332" t="str">
        <f t="shared" si="8"/>
        <v/>
      </c>
    </row>
    <row r="55" spans="1:11" ht="23.25" customHeight="1">
      <c r="A55" s="325"/>
      <c r="B55" s="326"/>
      <c r="C55" s="327"/>
      <c r="D55" s="327"/>
      <c r="E55" s="328"/>
      <c r="F55" s="328"/>
      <c r="G55" s="328"/>
      <c r="H55" s="329" t="str">
        <f t="shared" si="6"/>
        <v/>
      </c>
      <c r="I55" s="330" t="str">
        <f t="shared" si="6"/>
        <v/>
      </c>
      <c r="J55" s="355" t="str">
        <f t="shared" si="7"/>
        <v/>
      </c>
      <c r="K55" s="332" t="str">
        <f t="shared" si="8"/>
        <v/>
      </c>
    </row>
    <row r="56" spans="1:11" ht="23.25" customHeight="1">
      <c r="A56" s="325"/>
      <c r="B56" s="326"/>
      <c r="C56" s="327"/>
      <c r="D56" s="327"/>
      <c r="E56" s="328"/>
      <c r="F56" s="328"/>
      <c r="G56" s="328"/>
      <c r="H56" s="329" t="str">
        <f t="shared" si="6"/>
        <v/>
      </c>
      <c r="I56" s="330" t="str">
        <f t="shared" si="6"/>
        <v/>
      </c>
      <c r="J56" s="355" t="str">
        <f t="shared" si="7"/>
        <v/>
      </c>
      <c r="K56" s="332" t="str">
        <f t="shared" si="8"/>
        <v/>
      </c>
    </row>
    <row r="57" spans="1:11" ht="23.25" customHeight="1">
      <c r="A57" s="325"/>
      <c r="B57" s="326"/>
      <c r="C57" s="327"/>
      <c r="D57" s="327"/>
      <c r="E57" s="328"/>
      <c r="F57" s="328"/>
      <c r="G57" s="328"/>
      <c r="H57" s="329" t="str">
        <f t="shared" si="6"/>
        <v/>
      </c>
      <c r="I57" s="330" t="str">
        <f t="shared" si="6"/>
        <v/>
      </c>
      <c r="J57" s="355" t="str">
        <f t="shared" si="7"/>
        <v/>
      </c>
      <c r="K57" s="332" t="str">
        <f t="shared" si="8"/>
        <v/>
      </c>
    </row>
    <row r="58" spans="1:11" ht="23.25" customHeight="1">
      <c r="A58" s="325"/>
      <c r="B58" s="326"/>
      <c r="C58" s="327"/>
      <c r="D58" s="327"/>
      <c r="E58" s="328"/>
      <c r="F58" s="328"/>
      <c r="G58" s="328"/>
      <c r="H58" s="329" t="str">
        <f t="shared" si="6"/>
        <v/>
      </c>
      <c r="I58" s="330" t="str">
        <f t="shared" si="6"/>
        <v/>
      </c>
      <c r="J58" s="355" t="str">
        <f t="shared" si="7"/>
        <v/>
      </c>
      <c r="K58" s="332" t="str">
        <f t="shared" si="8"/>
        <v/>
      </c>
    </row>
    <row r="59" spans="1:11" ht="23.25" customHeight="1">
      <c r="A59" s="325"/>
      <c r="B59" s="326"/>
      <c r="C59" s="327"/>
      <c r="D59" s="327"/>
      <c r="E59" s="328"/>
      <c r="F59" s="328"/>
      <c r="G59" s="328"/>
      <c r="H59" s="329" t="str">
        <f t="shared" si="6"/>
        <v/>
      </c>
      <c r="I59" s="330" t="str">
        <f t="shared" si="6"/>
        <v/>
      </c>
      <c r="J59" s="355" t="str">
        <f t="shared" si="7"/>
        <v/>
      </c>
      <c r="K59" s="332" t="str">
        <f t="shared" si="8"/>
        <v/>
      </c>
    </row>
    <row r="60" spans="1:11" ht="23.25" customHeight="1">
      <c r="A60" s="325"/>
      <c r="B60" s="326"/>
      <c r="C60" s="327"/>
      <c r="D60" s="327"/>
      <c r="E60" s="328"/>
      <c r="F60" s="328"/>
      <c r="G60" s="328"/>
      <c r="H60" s="329" t="str">
        <f t="shared" si="6"/>
        <v/>
      </c>
      <c r="I60" s="330" t="str">
        <f t="shared" si="6"/>
        <v/>
      </c>
      <c r="J60" s="355" t="str">
        <f t="shared" si="7"/>
        <v/>
      </c>
      <c r="K60" s="332" t="str">
        <f t="shared" si="8"/>
        <v/>
      </c>
    </row>
    <row r="61" spans="1:11" ht="23.25" customHeight="1">
      <c r="A61" s="325"/>
      <c r="B61" s="326"/>
      <c r="C61" s="327"/>
      <c r="D61" s="327"/>
      <c r="E61" s="328"/>
      <c r="F61" s="328"/>
      <c r="G61" s="328"/>
      <c r="H61" s="329" t="str">
        <f t="shared" si="6"/>
        <v/>
      </c>
      <c r="I61" s="330" t="str">
        <f t="shared" si="6"/>
        <v/>
      </c>
      <c r="J61" s="355" t="str">
        <f t="shared" si="7"/>
        <v/>
      </c>
      <c r="K61" s="332" t="str">
        <f t="shared" si="8"/>
        <v/>
      </c>
    </row>
    <row r="62" spans="1:11" ht="23.25" customHeight="1">
      <c r="A62" s="325"/>
      <c r="B62" s="326"/>
      <c r="C62" s="327"/>
      <c r="D62" s="327"/>
      <c r="E62" s="328"/>
      <c r="F62" s="328"/>
      <c r="G62" s="328"/>
      <c r="H62" s="329" t="str">
        <f t="shared" si="6"/>
        <v/>
      </c>
      <c r="I62" s="330" t="str">
        <f t="shared" si="6"/>
        <v/>
      </c>
      <c r="J62" s="355" t="str">
        <f t="shared" si="7"/>
        <v/>
      </c>
      <c r="K62" s="332" t="str">
        <f t="shared" si="8"/>
        <v/>
      </c>
    </row>
    <row r="63" spans="1:11" ht="23.25" customHeight="1">
      <c r="A63" s="325"/>
      <c r="B63" s="326"/>
      <c r="C63" s="327"/>
      <c r="D63" s="327"/>
      <c r="E63" s="328"/>
      <c r="F63" s="328"/>
      <c r="G63" s="328"/>
      <c r="H63" s="329" t="str">
        <f t="shared" si="6"/>
        <v/>
      </c>
      <c r="I63" s="330" t="str">
        <f t="shared" si="6"/>
        <v/>
      </c>
      <c r="J63" s="355" t="str">
        <f t="shared" si="7"/>
        <v/>
      </c>
      <c r="K63" s="332" t="str">
        <f t="shared" si="8"/>
        <v/>
      </c>
    </row>
    <row r="64" spans="1:11" ht="23.25" customHeight="1">
      <c r="A64" s="325"/>
      <c r="B64" s="326"/>
      <c r="C64" s="327"/>
      <c r="D64" s="327"/>
      <c r="E64" s="328"/>
      <c r="F64" s="328"/>
      <c r="G64" s="328"/>
      <c r="H64" s="329" t="str">
        <f t="shared" si="6"/>
        <v/>
      </c>
      <c r="I64" s="330" t="str">
        <f t="shared" si="6"/>
        <v/>
      </c>
      <c r="J64" s="355" t="str">
        <f t="shared" si="7"/>
        <v/>
      </c>
      <c r="K64" s="332" t="str">
        <f t="shared" si="8"/>
        <v/>
      </c>
    </row>
    <row r="65" spans="1:11" ht="23.25" customHeight="1">
      <c r="A65" s="325"/>
      <c r="B65" s="326"/>
      <c r="C65" s="327"/>
      <c r="D65" s="327"/>
      <c r="E65" s="328"/>
      <c r="F65" s="328"/>
      <c r="G65" s="328"/>
      <c r="H65" s="329" t="str">
        <f t="shared" si="6"/>
        <v/>
      </c>
      <c r="I65" s="330" t="str">
        <f t="shared" si="6"/>
        <v/>
      </c>
      <c r="J65" s="355" t="str">
        <f t="shared" si="7"/>
        <v/>
      </c>
      <c r="K65" s="332" t="str">
        <f t="shared" si="8"/>
        <v/>
      </c>
    </row>
    <row r="66" spans="1:11" ht="23.25" customHeight="1">
      <c r="A66" s="325"/>
      <c r="B66" s="326"/>
      <c r="C66" s="327"/>
      <c r="D66" s="327"/>
      <c r="E66" s="328"/>
      <c r="F66" s="328"/>
      <c r="G66" s="328"/>
      <c r="H66" s="329" t="str">
        <f t="shared" si="6"/>
        <v/>
      </c>
      <c r="I66" s="330" t="str">
        <f t="shared" si="6"/>
        <v/>
      </c>
      <c r="J66" s="355" t="str">
        <f t="shared" si="7"/>
        <v/>
      </c>
      <c r="K66" s="332" t="str">
        <f t="shared" si="8"/>
        <v/>
      </c>
    </row>
    <row r="67" spans="1:11" ht="23.25" customHeight="1">
      <c r="A67" s="325"/>
      <c r="B67" s="326"/>
      <c r="C67" s="327"/>
      <c r="D67" s="327"/>
      <c r="E67" s="328"/>
      <c r="F67" s="328"/>
      <c r="G67" s="328"/>
      <c r="H67" s="329" t="str">
        <f t="shared" si="6"/>
        <v/>
      </c>
      <c r="I67" s="330" t="str">
        <f t="shared" si="6"/>
        <v/>
      </c>
      <c r="J67" s="355" t="str">
        <f t="shared" si="7"/>
        <v/>
      </c>
      <c r="K67" s="332" t="str">
        <f t="shared" si="8"/>
        <v/>
      </c>
    </row>
    <row r="68" spans="1:11" ht="23.25" customHeight="1">
      <c r="A68" s="325"/>
      <c r="B68" s="326"/>
      <c r="C68" s="327"/>
      <c r="D68" s="327"/>
      <c r="E68" s="328"/>
      <c r="F68" s="328"/>
      <c r="G68" s="328"/>
      <c r="H68" s="329" t="str">
        <f t="shared" si="6"/>
        <v/>
      </c>
      <c r="I68" s="330" t="str">
        <f t="shared" si="6"/>
        <v/>
      </c>
      <c r="J68" s="355" t="str">
        <f t="shared" si="7"/>
        <v/>
      </c>
      <c r="K68" s="332" t="str">
        <f t="shared" si="8"/>
        <v/>
      </c>
    </row>
    <row r="69" spans="1:11" ht="23.25" customHeight="1">
      <c r="A69" s="325"/>
      <c r="B69" s="326"/>
      <c r="C69" s="327"/>
      <c r="D69" s="327"/>
      <c r="E69" s="328"/>
      <c r="F69" s="328"/>
      <c r="G69" s="328"/>
      <c r="H69" s="329" t="str">
        <f t="shared" si="6"/>
        <v/>
      </c>
      <c r="I69" s="330" t="str">
        <f t="shared" si="6"/>
        <v/>
      </c>
      <c r="J69" s="355" t="str">
        <f t="shared" si="7"/>
        <v/>
      </c>
      <c r="K69" s="332" t="str">
        <f t="shared" si="8"/>
        <v/>
      </c>
    </row>
    <row r="70" spans="1:11" ht="23.25" customHeight="1">
      <c r="A70" s="325"/>
      <c r="B70" s="326"/>
      <c r="C70" s="327"/>
      <c r="D70" s="327"/>
      <c r="E70" s="328"/>
      <c r="F70" s="328"/>
      <c r="G70" s="328"/>
      <c r="H70" s="329" t="str">
        <f t="shared" si="6"/>
        <v/>
      </c>
      <c r="I70" s="330" t="str">
        <f t="shared" si="6"/>
        <v/>
      </c>
      <c r="J70" s="355" t="str">
        <f t="shared" si="7"/>
        <v/>
      </c>
      <c r="K70" s="332" t="str">
        <f t="shared" si="8"/>
        <v/>
      </c>
    </row>
    <row r="71" spans="1:11" ht="23.25" customHeight="1">
      <c r="A71" s="325"/>
      <c r="B71" s="326"/>
      <c r="C71" s="327"/>
      <c r="D71" s="327"/>
      <c r="E71" s="328"/>
      <c r="F71" s="328"/>
      <c r="G71" s="328"/>
      <c r="H71" s="329" t="str">
        <f t="shared" si="6"/>
        <v/>
      </c>
      <c r="I71" s="330" t="str">
        <f t="shared" si="6"/>
        <v/>
      </c>
      <c r="J71" s="355" t="str">
        <f t="shared" si="7"/>
        <v/>
      </c>
      <c r="K71" s="332" t="str">
        <f t="shared" si="8"/>
        <v/>
      </c>
    </row>
    <row r="72" spans="1:11" ht="23.25" customHeight="1">
      <c r="A72" s="325"/>
      <c r="B72" s="326"/>
      <c r="C72" s="327"/>
      <c r="D72" s="327"/>
      <c r="E72" s="328"/>
      <c r="F72" s="328"/>
      <c r="G72" s="328"/>
      <c r="H72" s="329" t="str">
        <f t="shared" si="6"/>
        <v/>
      </c>
      <c r="I72" s="330" t="str">
        <f t="shared" si="6"/>
        <v/>
      </c>
      <c r="J72" s="355" t="str">
        <f t="shared" si="7"/>
        <v/>
      </c>
      <c r="K72" s="332" t="str">
        <f t="shared" si="8"/>
        <v/>
      </c>
    </row>
    <row r="73" spans="1:11" ht="23.25" customHeight="1">
      <c r="A73" s="325"/>
      <c r="B73" s="326"/>
      <c r="C73" s="327"/>
      <c r="D73" s="327"/>
      <c r="E73" s="328"/>
      <c r="F73" s="328"/>
      <c r="G73" s="328"/>
      <c r="H73" s="329" t="str">
        <f t="shared" si="6"/>
        <v/>
      </c>
      <c r="I73" s="330" t="str">
        <f t="shared" si="6"/>
        <v/>
      </c>
      <c r="J73" s="355" t="str">
        <f t="shared" si="7"/>
        <v/>
      </c>
      <c r="K73" s="332" t="str">
        <f t="shared" si="8"/>
        <v/>
      </c>
    </row>
    <row r="74" spans="1:11" ht="23.25" customHeight="1">
      <c r="A74" s="325"/>
      <c r="B74" s="326"/>
      <c r="C74" s="327"/>
      <c r="D74" s="327"/>
      <c r="E74" s="328"/>
      <c r="F74" s="328"/>
      <c r="G74" s="328"/>
      <c r="H74" s="329" t="str">
        <f t="shared" si="6"/>
        <v/>
      </c>
      <c r="I74" s="330" t="str">
        <f t="shared" si="6"/>
        <v/>
      </c>
      <c r="J74" s="355" t="str">
        <f>IF($E74&gt;0,#REF!-$H74,"")</f>
        <v/>
      </c>
      <c r="K74" s="332" t="str">
        <f>IF($E74&gt;0,#REF!-$I74,"")</f>
        <v/>
      </c>
    </row>
    <row r="75" spans="1:11" ht="23.25" customHeight="1">
      <c r="A75" s="325"/>
      <c r="B75" s="326"/>
      <c r="C75" s="327"/>
      <c r="D75" s="327"/>
      <c r="E75" s="328"/>
      <c r="F75" s="328"/>
      <c r="G75" s="328"/>
      <c r="H75" s="329" t="str">
        <f t="shared" si="6"/>
        <v/>
      </c>
      <c r="I75" s="330" t="str">
        <f t="shared" si="6"/>
        <v/>
      </c>
      <c r="J75" s="355" t="str">
        <f t="shared" si="7"/>
        <v/>
      </c>
      <c r="K75" s="332" t="str">
        <f t="shared" si="8"/>
        <v/>
      </c>
    </row>
    <row r="76" spans="1:11" ht="23.25" customHeight="1">
      <c r="A76" s="325"/>
      <c r="B76" s="326"/>
      <c r="C76" s="327"/>
      <c r="D76" s="327"/>
      <c r="E76" s="328"/>
      <c r="F76" s="328"/>
      <c r="G76" s="328"/>
      <c r="H76" s="329" t="str">
        <f t="shared" si="6"/>
        <v/>
      </c>
      <c r="I76" s="330" t="str">
        <f t="shared" si="6"/>
        <v/>
      </c>
      <c r="J76" s="355" t="str">
        <f t="shared" si="7"/>
        <v/>
      </c>
      <c r="K76" s="332" t="str">
        <f t="shared" si="8"/>
        <v/>
      </c>
    </row>
    <row r="77" spans="1:11" ht="23.25" customHeight="1">
      <c r="A77" s="325"/>
      <c r="B77" s="326"/>
      <c r="C77" s="327"/>
      <c r="D77" s="327"/>
      <c r="E77" s="328"/>
      <c r="F77" s="328"/>
      <c r="G77" s="328"/>
      <c r="H77" s="329"/>
      <c r="I77" s="330"/>
      <c r="J77" s="355"/>
      <c r="K77" s="332"/>
    </row>
    <row r="78" spans="1:11" ht="23.25" customHeight="1">
      <c r="A78" s="325"/>
      <c r="B78" s="326"/>
      <c r="C78" s="327"/>
      <c r="D78" s="327"/>
      <c r="E78" s="328"/>
      <c r="F78" s="328"/>
      <c r="G78" s="328"/>
      <c r="H78" s="329" t="str">
        <f t="shared" si="6"/>
        <v/>
      </c>
      <c r="I78" s="330" t="str">
        <f t="shared" si="6"/>
        <v/>
      </c>
      <c r="J78" s="355" t="str">
        <f>IF($E78&gt;0,$J76-$H78,"")</f>
        <v/>
      </c>
      <c r="K78" s="332" t="str">
        <f>IF($E78&gt;0,$K76-$I78,"")</f>
        <v/>
      </c>
    </row>
    <row r="79" spans="1:11" ht="23.25" customHeight="1">
      <c r="A79" s="325"/>
      <c r="B79" s="326"/>
      <c r="C79" s="327"/>
      <c r="D79" s="327"/>
      <c r="E79" s="328"/>
      <c r="F79" s="328"/>
      <c r="G79" s="328"/>
      <c r="H79" s="329" t="str">
        <f t="shared" si="6"/>
        <v/>
      </c>
      <c r="I79" s="330" t="str">
        <f t="shared" si="6"/>
        <v/>
      </c>
      <c r="J79" s="355" t="str">
        <f t="shared" si="7"/>
        <v/>
      </c>
      <c r="K79" s="332" t="str">
        <f t="shared" si="8"/>
        <v/>
      </c>
    </row>
    <row r="80" spans="1:11" ht="23.25" customHeight="1">
      <c r="A80" s="325"/>
      <c r="B80" s="326"/>
      <c r="C80" s="327"/>
      <c r="D80" s="327"/>
      <c r="E80" s="328"/>
      <c r="F80" s="328"/>
      <c r="G80" s="328"/>
      <c r="H80" s="329" t="str">
        <f t="shared" si="6"/>
        <v/>
      </c>
      <c r="I80" s="330" t="str">
        <f t="shared" si="6"/>
        <v/>
      </c>
      <c r="J80" s="355" t="str">
        <f t="shared" si="7"/>
        <v/>
      </c>
      <c r="K80" s="332" t="str">
        <f t="shared" si="8"/>
        <v/>
      </c>
    </row>
    <row r="81" spans="1:11" ht="23.25" customHeight="1">
      <c r="A81" s="325"/>
      <c r="B81" s="326"/>
      <c r="C81" s="327"/>
      <c r="D81" s="327"/>
      <c r="E81" s="328"/>
      <c r="F81" s="328"/>
      <c r="G81" s="328"/>
      <c r="H81" s="329" t="str">
        <f t="shared" si="6"/>
        <v/>
      </c>
      <c r="I81" s="330" t="str">
        <f t="shared" si="6"/>
        <v/>
      </c>
      <c r="J81" s="355" t="str">
        <f t="shared" si="7"/>
        <v/>
      </c>
      <c r="K81" s="332" t="str">
        <f t="shared" si="8"/>
        <v/>
      </c>
    </row>
    <row r="82" spans="1:11" ht="23.25" customHeight="1">
      <c r="A82" s="325"/>
      <c r="B82" s="326"/>
      <c r="C82" s="327"/>
      <c r="D82" s="327"/>
      <c r="E82" s="328"/>
      <c r="F82" s="328"/>
      <c r="G82" s="328"/>
      <c r="H82" s="329" t="str">
        <f t="shared" si="6"/>
        <v/>
      </c>
      <c r="I82" s="330" t="str">
        <f t="shared" si="6"/>
        <v/>
      </c>
      <c r="J82" s="355" t="str">
        <f>IF($E82&gt;0,#REF!-$H82,"")</f>
        <v/>
      </c>
      <c r="K82" s="332" t="str">
        <f>IF($E82&gt;0,#REF!-$I82,"")</f>
        <v/>
      </c>
    </row>
    <row r="83" spans="1:11" ht="23.25" customHeight="1">
      <c r="A83" s="325"/>
      <c r="B83" s="326"/>
      <c r="C83" s="327"/>
      <c r="D83" s="327"/>
      <c r="E83" s="328"/>
      <c r="F83" s="328"/>
      <c r="G83" s="328"/>
      <c r="H83" s="329" t="str">
        <f t="shared" si="6"/>
        <v/>
      </c>
      <c r="I83" s="330" t="str">
        <f t="shared" si="6"/>
        <v/>
      </c>
      <c r="J83" s="355" t="str">
        <f t="shared" si="7"/>
        <v/>
      </c>
      <c r="K83" s="332" t="str">
        <f t="shared" si="8"/>
        <v/>
      </c>
    </row>
    <row r="84" spans="1:11" ht="23.25" customHeight="1">
      <c r="A84" s="333"/>
      <c r="B84" s="268"/>
      <c r="C84" s="270"/>
      <c r="D84" s="270"/>
      <c r="E84" s="268"/>
      <c r="F84" s="268"/>
      <c r="G84" s="268"/>
      <c r="H84" s="268"/>
      <c r="I84" s="334"/>
      <c r="J84" s="335" t="str">
        <f>J83</f>
        <v/>
      </c>
      <c r="K84" s="336" t="str">
        <f>K83</f>
        <v/>
      </c>
    </row>
    <row r="85" spans="1:11" ht="15">
      <c r="A85" s="263"/>
      <c r="B85" s="263"/>
      <c r="C85" s="337"/>
      <c r="D85" s="337"/>
      <c r="E85" s="263"/>
      <c r="F85" s="263"/>
      <c r="G85" s="263"/>
      <c r="H85" s="263"/>
      <c r="I85" s="338"/>
      <c r="J85" s="339"/>
      <c r="K85" s="339"/>
    </row>
  </sheetData>
  <mergeCells count="17">
    <mergeCell ref="J46:K46"/>
    <mergeCell ref="H18:I18"/>
    <mergeCell ref="A46:A47"/>
    <mergeCell ref="C46:C47"/>
    <mergeCell ref="E46:E47"/>
    <mergeCell ref="F46:G46"/>
    <mergeCell ref="H46:I46"/>
    <mergeCell ref="A18:A19"/>
    <mergeCell ref="B18:B19"/>
    <mergeCell ref="C18:C19"/>
    <mergeCell ref="E18:E19"/>
    <mergeCell ref="F18:G18"/>
    <mergeCell ref="I1:K1"/>
    <mergeCell ref="I2:K2"/>
    <mergeCell ref="A6:I6"/>
    <mergeCell ref="A9:C9"/>
    <mergeCell ref="A16:I16"/>
  </mergeCells>
  <pageMargins left="0.34251968503937008" right="0.39370078740157483" top="1.1811023622047245" bottom="0.59055118110236227" header="0.20472440944881892" footer="0.31496062992125984"/>
  <pageSetup paperSize="9" scale="72" fitToHeight="0" orientation="portrait" r:id="rId1"/>
  <headerFooter scaleWithDoc="0">
    <oddHeader>&amp;L&amp;G</oddHeader>
    <oddFooter>&amp;L&amp;7   &amp;C&amp;7   &amp;R&amp;7&amp;P/&amp;N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0"/>
  <sheetViews>
    <sheetView tabSelected="1" view="pageLayout" zoomScale="120" zoomScaleNormal="100" zoomScalePageLayoutView="120" workbookViewId="0">
      <selection activeCell="H13" sqref="H13:J13"/>
    </sheetView>
  </sheetViews>
  <sheetFormatPr baseColWidth="10" defaultRowHeight="13.8"/>
  <cols>
    <col min="1" max="1" width="8.5" style="113" customWidth="1"/>
    <col min="2" max="2" width="29.8984375" style="114" customWidth="1"/>
    <col min="3" max="3" width="29.8984375" style="113" customWidth="1"/>
    <col min="4" max="4" width="6.69921875" style="113" customWidth="1"/>
    <col min="5" max="6" width="4.19921875" style="113" customWidth="1"/>
    <col min="7" max="10" width="7" style="113" customWidth="1"/>
  </cols>
  <sheetData>
    <row r="1" spans="1:10" ht="17.399999999999999">
      <c r="A1" s="380" t="s">
        <v>45</v>
      </c>
      <c r="B1" s="380"/>
      <c r="C1" s="380"/>
      <c r="D1" s="28" t="s">
        <v>16</v>
      </c>
      <c r="E1" s="29"/>
      <c r="G1" s="430"/>
      <c r="H1" s="430"/>
      <c r="I1" s="430"/>
      <c r="J1" s="430"/>
    </row>
    <row r="2" spans="1:10" ht="15">
      <c r="A2" s="380"/>
      <c r="B2" s="380"/>
      <c r="C2" s="380"/>
      <c r="D2" s="28" t="s">
        <v>17</v>
      </c>
      <c r="E2" s="32"/>
      <c r="G2" s="33"/>
      <c r="H2" s="33"/>
      <c r="J2" s="32"/>
    </row>
    <row r="3" spans="1:10" ht="20.399999999999999">
      <c r="D3" s="28" t="s">
        <v>18</v>
      </c>
      <c r="E3" s="115"/>
      <c r="F3" s="115"/>
      <c r="G3" s="116"/>
      <c r="H3" s="116"/>
      <c r="J3" s="117"/>
    </row>
    <row r="4" spans="1:10" ht="14.4" thickBot="1">
      <c r="A4" s="118"/>
      <c r="B4" s="119"/>
      <c r="C4" s="120"/>
      <c r="D4" s="120"/>
      <c r="E4" s="120"/>
      <c r="F4" s="120"/>
      <c r="G4" s="120"/>
      <c r="H4" s="120"/>
      <c r="I4" s="120"/>
      <c r="J4" s="120"/>
    </row>
    <row r="5" spans="1:10">
      <c r="A5" s="431" t="s">
        <v>46</v>
      </c>
      <c r="B5" s="432"/>
      <c r="C5" s="433"/>
      <c r="D5" s="437">
        <v>0</v>
      </c>
      <c r="E5" s="437"/>
      <c r="F5" s="437"/>
      <c r="G5" s="437"/>
      <c r="H5" s="439">
        <v>0</v>
      </c>
      <c r="I5" s="439"/>
      <c r="J5" s="440"/>
    </row>
    <row r="6" spans="1:10">
      <c r="A6" s="434"/>
      <c r="B6" s="435"/>
      <c r="C6" s="436"/>
      <c r="D6" s="438"/>
      <c r="E6" s="438"/>
      <c r="F6" s="438"/>
      <c r="G6" s="438"/>
      <c r="H6" s="441"/>
      <c r="I6" s="441"/>
      <c r="J6" s="442"/>
    </row>
    <row r="7" spans="1:10">
      <c r="A7" s="121" t="s">
        <v>47</v>
      </c>
      <c r="B7" s="122"/>
      <c r="C7" s="123"/>
      <c r="D7" s="427">
        <f>I120</f>
        <v>0</v>
      </c>
      <c r="E7" s="427"/>
      <c r="F7" s="427"/>
      <c r="G7" s="427"/>
      <c r="H7" s="428">
        <f>J120</f>
        <v>0</v>
      </c>
      <c r="I7" s="428"/>
      <c r="J7" s="429"/>
    </row>
    <row r="8" spans="1:10" ht="16.2" thickBot="1">
      <c r="A8" s="124" t="s">
        <v>48</v>
      </c>
      <c r="B8" s="125"/>
      <c r="C8" s="126"/>
      <c r="D8" s="445">
        <f>IF(D7&lt;1,0,D5-D7)</f>
        <v>0</v>
      </c>
      <c r="E8" s="445"/>
      <c r="F8" s="445"/>
      <c r="G8" s="445"/>
      <c r="H8" s="446">
        <f>IF(H7&lt;1,0,H5-H7)</f>
        <v>0</v>
      </c>
      <c r="I8" s="446"/>
      <c r="J8" s="447"/>
    </row>
    <row r="9" spans="1:10">
      <c r="A9" s="115"/>
      <c r="B9" s="127"/>
      <c r="C9" s="115"/>
      <c r="D9" s="115"/>
      <c r="E9" s="115"/>
      <c r="F9" s="115"/>
      <c r="G9" s="115"/>
      <c r="H9" s="115"/>
      <c r="I9" s="115"/>
      <c r="J9" s="115"/>
    </row>
    <row r="10" spans="1:10">
      <c r="A10" s="448" t="s">
        <v>49</v>
      </c>
      <c r="B10" s="449"/>
      <c r="C10" s="449"/>
      <c r="D10" s="449"/>
      <c r="E10" s="449"/>
      <c r="F10" s="449"/>
      <c r="G10" s="449"/>
      <c r="H10" s="449"/>
      <c r="I10" s="452"/>
      <c r="J10" s="454"/>
    </row>
    <row r="11" spans="1:10">
      <c r="A11" s="450"/>
      <c r="B11" s="451"/>
      <c r="C11" s="451"/>
      <c r="D11" s="451"/>
      <c r="E11" s="451"/>
      <c r="F11" s="451"/>
      <c r="G11" s="451"/>
      <c r="H11" s="451"/>
      <c r="I11" s="453"/>
      <c r="J11" s="455"/>
    </row>
    <row r="12" spans="1:10">
      <c r="A12" s="128"/>
      <c r="B12" s="128"/>
      <c r="C12" s="128"/>
      <c r="D12" s="128"/>
      <c r="E12" s="128"/>
      <c r="F12" s="128"/>
      <c r="G12" s="128"/>
      <c r="H12" s="128"/>
      <c r="I12" s="128"/>
      <c r="J12" s="128"/>
    </row>
    <row r="13" spans="1:10" ht="15">
      <c r="A13" s="129" t="s">
        <v>50</v>
      </c>
      <c r="B13" s="130"/>
      <c r="C13" s="131"/>
      <c r="D13" s="131"/>
      <c r="E13" s="132"/>
      <c r="F13" s="456" t="s">
        <v>51</v>
      </c>
      <c r="G13" s="457"/>
      <c r="H13" s="458" t="s">
        <v>52</v>
      </c>
      <c r="I13" s="458"/>
      <c r="J13" s="459"/>
    </row>
    <row r="14" spans="1:10" ht="22.5" customHeight="1">
      <c r="A14" s="460" t="s">
        <v>53</v>
      </c>
      <c r="B14" s="461"/>
      <c r="C14" s="461"/>
      <c r="D14" s="133">
        <v>0.3</v>
      </c>
      <c r="E14" s="134"/>
      <c r="F14" s="462" t="s">
        <v>54</v>
      </c>
      <c r="G14" s="463"/>
      <c r="H14" s="135" t="s">
        <v>55</v>
      </c>
      <c r="I14" s="136" t="s">
        <v>54</v>
      </c>
      <c r="J14" s="137" t="s">
        <v>56</v>
      </c>
    </row>
    <row r="15" spans="1:10">
      <c r="A15" s="138" t="s">
        <v>57</v>
      </c>
      <c r="B15" s="139"/>
      <c r="C15" s="140"/>
      <c r="D15" s="140"/>
      <c r="E15" s="141"/>
      <c r="F15" s="443">
        <f>60%-($D$14*0.15)</f>
        <v>0.55499999999999994</v>
      </c>
      <c r="G15" s="444"/>
      <c r="H15" s="356">
        <v>0</v>
      </c>
      <c r="I15" s="142">
        <f t="shared" ref="I15:I19" si="0">H15*F15</f>
        <v>0</v>
      </c>
      <c r="J15" s="359"/>
    </row>
    <row r="16" spans="1:10">
      <c r="A16" s="143" t="s">
        <v>58</v>
      </c>
      <c r="B16" s="144"/>
      <c r="C16" s="145"/>
      <c r="D16" s="145"/>
      <c r="E16" s="146"/>
      <c r="F16" s="443">
        <f>50%-($D$14*0.15)</f>
        <v>0.45500000000000002</v>
      </c>
      <c r="G16" s="444"/>
      <c r="H16" s="357">
        <v>0</v>
      </c>
      <c r="I16" s="147">
        <f t="shared" si="0"/>
        <v>0</v>
      </c>
      <c r="J16" s="359"/>
    </row>
    <row r="17" spans="1:10">
      <c r="A17" s="143" t="s">
        <v>88</v>
      </c>
      <c r="B17" s="144"/>
      <c r="C17" s="145"/>
      <c r="D17" s="236"/>
      <c r="E17" s="237"/>
      <c r="F17" s="443">
        <f>65%-($D$14*0.15)</f>
        <v>0.60499999999999998</v>
      </c>
      <c r="G17" s="444"/>
      <c r="H17" s="357">
        <v>0</v>
      </c>
      <c r="I17" s="147">
        <f t="shared" si="0"/>
        <v>0</v>
      </c>
      <c r="J17" s="359"/>
    </row>
    <row r="18" spans="1:10">
      <c r="A18" s="148" t="s">
        <v>59</v>
      </c>
      <c r="B18" s="149"/>
      <c r="C18" s="150"/>
      <c r="D18" s="238"/>
      <c r="E18" s="239"/>
      <c r="F18" s="443">
        <f>20%</f>
        <v>0.2</v>
      </c>
      <c r="G18" s="444"/>
      <c r="H18" s="358">
        <v>0</v>
      </c>
      <c r="I18" s="151">
        <f t="shared" si="0"/>
        <v>0</v>
      </c>
      <c r="J18" s="359"/>
    </row>
    <row r="19" spans="1:10">
      <c r="A19" s="152" t="s">
        <v>60</v>
      </c>
      <c r="B19" s="153"/>
      <c r="C19" s="154"/>
      <c r="D19" s="154"/>
      <c r="E19" s="155"/>
      <c r="F19" s="464">
        <f>10%</f>
        <v>0.1</v>
      </c>
      <c r="G19" s="465"/>
      <c r="H19" s="358">
        <v>0</v>
      </c>
      <c r="I19" s="151">
        <f t="shared" si="0"/>
        <v>0</v>
      </c>
      <c r="J19" s="360"/>
    </row>
    <row r="20" spans="1:10" ht="15.6">
      <c r="A20" s="156"/>
      <c r="B20" s="157"/>
      <c r="C20" s="158"/>
      <c r="D20" s="158"/>
      <c r="E20" s="158"/>
      <c r="F20" s="158"/>
      <c r="G20" s="159"/>
      <c r="H20" s="160"/>
      <c r="I20" s="161">
        <f>SUM(I15:I19)</f>
        <v>0</v>
      </c>
      <c r="J20" s="162">
        <f>SUM(J15:J19)</f>
        <v>0</v>
      </c>
    </row>
    <row r="21" spans="1:10">
      <c r="A21" s="163"/>
      <c r="B21" s="164"/>
      <c r="C21" s="163"/>
      <c r="D21" s="163"/>
      <c r="E21" s="163"/>
      <c r="F21" s="163"/>
      <c r="G21" s="163"/>
      <c r="H21" s="163"/>
      <c r="I21" s="165"/>
      <c r="J21" s="165"/>
    </row>
    <row r="22" spans="1:10" ht="15">
      <c r="A22" s="466" t="s">
        <v>61</v>
      </c>
      <c r="B22" s="467"/>
      <c r="C22" s="467"/>
      <c r="D22" s="467"/>
      <c r="E22" s="467"/>
      <c r="F22" s="467"/>
      <c r="G22" s="467"/>
      <c r="H22" s="467"/>
      <c r="I22" s="467"/>
      <c r="J22" s="468"/>
    </row>
    <row r="23" spans="1:10">
      <c r="A23" s="469" t="s">
        <v>20</v>
      </c>
      <c r="B23" s="471" t="s">
        <v>62</v>
      </c>
      <c r="C23" s="471" t="s">
        <v>63</v>
      </c>
      <c r="D23" s="473" t="s">
        <v>64</v>
      </c>
      <c r="E23" s="475" t="s">
        <v>25</v>
      </c>
      <c r="F23" s="475"/>
      <c r="G23" s="475" t="s">
        <v>65</v>
      </c>
      <c r="H23" s="476"/>
      <c r="I23" s="477" t="s">
        <v>66</v>
      </c>
      <c r="J23" s="478"/>
    </row>
    <row r="24" spans="1:10" ht="15.6">
      <c r="A24" s="470"/>
      <c r="B24" s="472"/>
      <c r="C24" s="472"/>
      <c r="D24" s="474"/>
      <c r="E24" s="136" t="s">
        <v>54</v>
      </c>
      <c r="F24" s="136" t="s">
        <v>56</v>
      </c>
      <c r="G24" s="136" t="s">
        <v>54</v>
      </c>
      <c r="H24" s="166" t="s">
        <v>56</v>
      </c>
      <c r="I24" s="167" t="s">
        <v>54</v>
      </c>
      <c r="J24" s="168" t="s">
        <v>56</v>
      </c>
    </row>
    <row r="25" spans="1:10">
      <c r="A25" s="479" t="s">
        <v>67</v>
      </c>
      <c r="B25" s="480"/>
      <c r="C25" s="480"/>
      <c r="D25" s="481"/>
      <c r="E25" s="169"/>
      <c r="F25" s="170">
        <v>0</v>
      </c>
      <c r="G25" s="171">
        <f>IF($D25&gt;0,$D25*E25/100,0)</f>
        <v>0</v>
      </c>
      <c r="H25" s="172">
        <f>F25</f>
        <v>0</v>
      </c>
      <c r="I25" s="173">
        <f>G25</f>
        <v>0</v>
      </c>
      <c r="J25" s="172">
        <f>H25</f>
        <v>0</v>
      </c>
    </row>
    <row r="26" spans="1:10">
      <c r="A26" s="174"/>
      <c r="B26" s="175"/>
      <c r="C26" s="176"/>
      <c r="D26" s="177"/>
      <c r="E26" s="170"/>
      <c r="F26" s="170"/>
      <c r="G26" s="171">
        <f>IF($D26&gt;0,$D26*E26,0)</f>
        <v>0</v>
      </c>
      <c r="H26" s="172">
        <f>IF($D26&gt;0,$D26*F26,0)</f>
        <v>0</v>
      </c>
      <c r="I26" s="173">
        <f>IF($D26&gt;0,$I25+$G26,0)</f>
        <v>0</v>
      </c>
      <c r="J26" s="172">
        <f>IF($D26&gt;J279,J25+$H26,0)</f>
        <v>0</v>
      </c>
    </row>
    <row r="27" spans="1:10">
      <c r="A27" s="178"/>
      <c r="B27" s="175"/>
      <c r="C27" s="176"/>
      <c r="D27" s="177"/>
      <c r="E27" s="170"/>
      <c r="F27" s="170"/>
      <c r="G27" s="171">
        <f>IF($D27&gt;0,$D27*E27,0)</f>
        <v>0</v>
      </c>
      <c r="H27" s="172">
        <f t="shared" ref="G27:H47" si="1">IF($D27&gt;0,$D27*F27,0)</f>
        <v>0</v>
      </c>
      <c r="I27" s="173">
        <f t="shared" ref="I27:I47" si="2">IF($D27&gt;0,$I26+$G27,0)</f>
        <v>0</v>
      </c>
      <c r="J27" s="172">
        <f t="shared" ref="J27:J47" si="3">IF($D27&gt;0,J26+$H27,0)</f>
        <v>0</v>
      </c>
    </row>
    <row r="28" spans="1:10">
      <c r="A28" s="178"/>
      <c r="B28" s="175"/>
      <c r="C28" s="176"/>
      <c r="D28" s="177"/>
      <c r="E28" s="170"/>
      <c r="F28" s="170"/>
      <c r="G28" s="171">
        <f t="shared" si="1"/>
        <v>0</v>
      </c>
      <c r="H28" s="172">
        <f t="shared" si="1"/>
        <v>0</v>
      </c>
      <c r="I28" s="173">
        <f t="shared" si="2"/>
        <v>0</v>
      </c>
      <c r="J28" s="172">
        <f t="shared" si="3"/>
        <v>0</v>
      </c>
    </row>
    <row r="29" spans="1:10">
      <c r="A29" s="178"/>
      <c r="B29" s="175"/>
      <c r="C29" s="176"/>
      <c r="D29" s="177"/>
      <c r="E29" s="170"/>
      <c r="F29" s="170"/>
      <c r="G29" s="171">
        <f t="shared" si="1"/>
        <v>0</v>
      </c>
      <c r="H29" s="172">
        <f t="shared" si="1"/>
        <v>0</v>
      </c>
      <c r="I29" s="173">
        <f t="shared" si="2"/>
        <v>0</v>
      </c>
      <c r="J29" s="172">
        <f t="shared" si="3"/>
        <v>0</v>
      </c>
    </row>
    <row r="30" spans="1:10">
      <c r="A30" s="178"/>
      <c r="B30" s="175"/>
      <c r="C30" s="176"/>
      <c r="D30" s="177"/>
      <c r="E30" s="170"/>
      <c r="F30" s="170"/>
      <c r="G30" s="171">
        <f t="shared" si="1"/>
        <v>0</v>
      </c>
      <c r="H30" s="172">
        <f t="shared" si="1"/>
        <v>0</v>
      </c>
      <c r="I30" s="173">
        <f t="shared" si="2"/>
        <v>0</v>
      </c>
      <c r="J30" s="172">
        <f t="shared" si="3"/>
        <v>0</v>
      </c>
    </row>
    <row r="31" spans="1:10">
      <c r="A31" s="178"/>
      <c r="B31" s="175"/>
      <c r="C31" s="176"/>
      <c r="D31" s="177"/>
      <c r="E31" s="170"/>
      <c r="F31" s="170"/>
      <c r="G31" s="171">
        <f t="shared" si="1"/>
        <v>0</v>
      </c>
      <c r="H31" s="172">
        <f t="shared" si="1"/>
        <v>0</v>
      </c>
      <c r="I31" s="173">
        <f t="shared" si="2"/>
        <v>0</v>
      </c>
      <c r="J31" s="172">
        <f t="shared" si="3"/>
        <v>0</v>
      </c>
    </row>
    <row r="32" spans="1:10">
      <c r="A32" s="178"/>
      <c r="B32" s="175"/>
      <c r="C32" s="176"/>
      <c r="D32" s="177"/>
      <c r="E32" s="170"/>
      <c r="F32" s="170"/>
      <c r="G32" s="171">
        <f t="shared" ref="G32:G40" si="4">IF($D32&gt;0,$D32*E32,0)</f>
        <v>0</v>
      </c>
      <c r="H32" s="172">
        <f t="shared" ref="H32:H40" si="5">IF($D32&gt;0,$D32*F32,0)</f>
        <v>0</v>
      </c>
      <c r="I32" s="173">
        <f t="shared" si="2"/>
        <v>0</v>
      </c>
      <c r="J32" s="172">
        <f t="shared" si="3"/>
        <v>0</v>
      </c>
    </row>
    <row r="33" spans="1:10">
      <c r="A33" s="178"/>
      <c r="B33" s="175"/>
      <c r="C33" s="176"/>
      <c r="D33" s="177"/>
      <c r="E33" s="170"/>
      <c r="F33" s="170"/>
      <c r="G33" s="171">
        <f t="shared" ref="G33:G35" si="6">IF($D33&gt;0,$D33*E33,0)</f>
        <v>0</v>
      </c>
      <c r="H33" s="172">
        <f t="shared" ref="H33:H35" si="7">IF($D33&gt;0,$D33*F33,0)</f>
        <v>0</v>
      </c>
      <c r="I33" s="173">
        <f t="shared" si="2"/>
        <v>0</v>
      </c>
      <c r="J33" s="172">
        <f t="shared" si="3"/>
        <v>0</v>
      </c>
    </row>
    <row r="34" spans="1:10">
      <c r="A34" s="178"/>
      <c r="B34" s="175"/>
      <c r="C34" s="176"/>
      <c r="D34" s="177"/>
      <c r="E34" s="170"/>
      <c r="F34" s="170"/>
      <c r="G34" s="171">
        <f t="shared" si="6"/>
        <v>0</v>
      </c>
      <c r="H34" s="172">
        <f t="shared" si="7"/>
        <v>0</v>
      </c>
      <c r="I34" s="173">
        <f t="shared" si="2"/>
        <v>0</v>
      </c>
      <c r="J34" s="172">
        <f t="shared" si="3"/>
        <v>0</v>
      </c>
    </row>
    <row r="35" spans="1:10">
      <c r="A35" s="178"/>
      <c r="B35" s="175"/>
      <c r="C35" s="176"/>
      <c r="D35" s="177"/>
      <c r="E35" s="170"/>
      <c r="F35" s="170"/>
      <c r="G35" s="171">
        <f t="shared" si="6"/>
        <v>0</v>
      </c>
      <c r="H35" s="172">
        <f t="shared" si="7"/>
        <v>0</v>
      </c>
      <c r="I35" s="173">
        <f t="shared" si="2"/>
        <v>0</v>
      </c>
      <c r="J35" s="172">
        <f t="shared" si="3"/>
        <v>0</v>
      </c>
    </row>
    <row r="36" spans="1:10">
      <c r="A36" s="178"/>
      <c r="B36" s="175"/>
      <c r="C36" s="176"/>
      <c r="D36" s="177"/>
      <c r="E36" s="170"/>
      <c r="F36" s="170"/>
      <c r="G36" s="171">
        <f t="shared" si="4"/>
        <v>0</v>
      </c>
      <c r="H36" s="172">
        <f t="shared" si="5"/>
        <v>0</v>
      </c>
      <c r="I36" s="173">
        <f t="shared" si="2"/>
        <v>0</v>
      </c>
      <c r="J36" s="172">
        <f t="shared" si="3"/>
        <v>0</v>
      </c>
    </row>
    <row r="37" spans="1:10">
      <c r="A37" s="178"/>
      <c r="B37" s="175"/>
      <c r="C37" s="176"/>
      <c r="D37" s="177"/>
      <c r="E37" s="170"/>
      <c r="F37" s="170"/>
      <c r="G37" s="171">
        <f t="shared" si="4"/>
        <v>0</v>
      </c>
      <c r="H37" s="172">
        <f t="shared" si="5"/>
        <v>0</v>
      </c>
      <c r="I37" s="173">
        <f t="shared" si="2"/>
        <v>0</v>
      </c>
      <c r="J37" s="172">
        <f t="shared" si="3"/>
        <v>0</v>
      </c>
    </row>
    <row r="38" spans="1:10">
      <c r="A38" s="178"/>
      <c r="B38" s="175"/>
      <c r="C38" s="176"/>
      <c r="D38" s="177"/>
      <c r="E38" s="170"/>
      <c r="F38" s="170"/>
      <c r="G38" s="171">
        <f t="shared" si="4"/>
        <v>0</v>
      </c>
      <c r="H38" s="172">
        <f t="shared" si="5"/>
        <v>0</v>
      </c>
      <c r="I38" s="173">
        <f t="shared" si="2"/>
        <v>0</v>
      </c>
      <c r="J38" s="172">
        <f t="shared" si="3"/>
        <v>0</v>
      </c>
    </row>
    <row r="39" spans="1:10">
      <c r="A39" s="178"/>
      <c r="B39" s="175"/>
      <c r="C39" s="176"/>
      <c r="D39" s="177"/>
      <c r="E39" s="170"/>
      <c r="F39" s="170"/>
      <c r="G39" s="171">
        <f t="shared" si="4"/>
        <v>0</v>
      </c>
      <c r="H39" s="172">
        <f t="shared" si="5"/>
        <v>0</v>
      </c>
      <c r="I39" s="173">
        <f t="shared" si="2"/>
        <v>0</v>
      </c>
      <c r="J39" s="172">
        <f t="shared" si="3"/>
        <v>0</v>
      </c>
    </row>
    <row r="40" spans="1:10">
      <c r="A40" s="178"/>
      <c r="B40" s="175"/>
      <c r="C40" s="176"/>
      <c r="D40" s="177"/>
      <c r="E40" s="170"/>
      <c r="F40" s="170"/>
      <c r="G40" s="171">
        <f t="shared" si="4"/>
        <v>0</v>
      </c>
      <c r="H40" s="172">
        <f t="shared" si="5"/>
        <v>0</v>
      </c>
      <c r="I40" s="173">
        <f t="shared" si="2"/>
        <v>0</v>
      </c>
      <c r="J40" s="172">
        <f t="shared" si="3"/>
        <v>0</v>
      </c>
    </row>
    <row r="41" spans="1:10">
      <c r="A41" s="178"/>
      <c r="B41" s="175"/>
      <c r="C41" s="176"/>
      <c r="D41" s="177"/>
      <c r="E41" s="170"/>
      <c r="F41" s="170"/>
      <c r="G41" s="171">
        <f t="shared" si="1"/>
        <v>0</v>
      </c>
      <c r="H41" s="172">
        <f t="shared" si="1"/>
        <v>0</v>
      </c>
      <c r="I41" s="173">
        <f t="shared" si="2"/>
        <v>0</v>
      </c>
      <c r="J41" s="172">
        <f t="shared" si="3"/>
        <v>0</v>
      </c>
    </row>
    <row r="42" spans="1:10">
      <c r="A42" s="178"/>
      <c r="B42" s="175"/>
      <c r="C42" s="176"/>
      <c r="D42" s="177"/>
      <c r="E42" s="170"/>
      <c r="F42" s="170"/>
      <c r="G42" s="171">
        <f t="shared" si="1"/>
        <v>0</v>
      </c>
      <c r="H42" s="172">
        <f t="shared" si="1"/>
        <v>0</v>
      </c>
      <c r="I42" s="173">
        <f t="shared" si="2"/>
        <v>0</v>
      </c>
      <c r="J42" s="172">
        <f t="shared" si="3"/>
        <v>0</v>
      </c>
    </row>
    <row r="43" spans="1:10">
      <c r="A43" s="178"/>
      <c r="B43" s="175"/>
      <c r="C43" s="176"/>
      <c r="D43" s="177"/>
      <c r="E43" s="170"/>
      <c r="F43" s="170"/>
      <c r="G43" s="171">
        <f t="shared" si="1"/>
        <v>0</v>
      </c>
      <c r="H43" s="172">
        <f t="shared" si="1"/>
        <v>0</v>
      </c>
      <c r="I43" s="173">
        <f t="shared" si="2"/>
        <v>0</v>
      </c>
      <c r="J43" s="172">
        <f t="shared" si="3"/>
        <v>0</v>
      </c>
    </row>
    <row r="44" spans="1:10">
      <c r="A44" s="178"/>
      <c r="B44" s="175"/>
      <c r="C44" s="176"/>
      <c r="D44" s="177"/>
      <c r="E44" s="170"/>
      <c r="F44" s="170"/>
      <c r="G44" s="171">
        <f t="shared" si="1"/>
        <v>0</v>
      </c>
      <c r="H44" s="172">
        <f t="shared" si="1"/>
        <v>0</v>
      </c>
      <c r="I44" s="173">
        <f t="shared" si="2"/>
        <v>0</v>
      </c>
      <c r="J44" s="172">
        <f t="shared" si="3"/>
        <v>0</v>
      </c>
    </row>
    <row r="45" spans="1:10">
      <c r="A45" s="178"/>
      <c r="B45" s="175"/>
      <c r="C45" s="176"/>
      <c r="D45" s="177"/>
      <c r="E45" s="170"/>
      <c r="F45" s="170"/>
      <c r="G45" s="171">
        <f t="shared" si="1"/>
        <v>0</v>
      </c>
      <c r="H45" s="172">
        <f t="shared" si="1"/>
        <v>0</v>
      </c>
      <c r="I45" s="173">
        <f t="shared" si="2"/>
        <v>0</v>
      </c>
      <c r="J45" s="172">
        <f t="shared" si="3"/>
        <v>0</v>
      </c>
    </row>
    <row r="46" spans="1:10">
      <c r="A46" s="178"/>
      <c r="B46" s="175"/>
      <c r="C46" s="176"/>
      <c r="D46" s="177"/>
      <c r="E46" s="170"/>
      <c r="F46" s="170"/>
      <c r="G46" s="171">
        <f t="shared" si="1"/>
        <v>0</v>
      </c>
      <c r="H46" s="172">
        <f t="shared" si="1"/>
        <v>0</v>
      </c>
      <c r="I46" s="173">
        <f t="shared" si="2"/>
        <v>0</v>
      </c>
      <c r="J46" s="172">
        <f t="shared" si="3"/>
        <v>0</v>
      </c>
    </row>
    <row r="47" spans="1:10">
      <c r="A47" s="179"/>
      <c r="B47" s="180"/>
      <c r="C47" s="181"/>
      <c r="D47" s="177"/>
      <c r="E47" s="182"/>
      <c r="F47" s="182"/>
      <c r="G47" s="171">
        <f t="shared" si="1"/>
        <v>0</v>
      </c>
      <c r="H47" s="172">
        <f t="shared" si="1"/>
        <v>0</v>
      </c>
      <c r="I47" s="173">
        <f t="shared" si="2"/>
        <v>0</v>
      </c>
      <c r="J47" s="172">
        <f t="shared" si="3"/>
        <v>0</v>
      </c>
    </row>
    <row r="48" spans="1:10" ht="15">
      <c r="A48" s="183"/>
      <c r="B48" s="184"/>
      <c r="C48" s="185"/>
      <c r="D48" s="185"/>
      <c r="E48" s="185"/>
      <c r="F48" s="185"/>
      <c r="G48" s="185"/>
      <c r="H48" s="186" t="s">
        <v>68</v>
      </c>
      <c r="I48" s="187">
        <f>SUM(G26:G47)</f>
        <v>0</v>
      </c>
      <c r="J48" s="187">
        <f>SUM(H26:H47)+F25</f>
        <v>0</v>
      </c>
    </row>
    <row r="50" spans="1:10" ht="39.75" customHeight="1">
      <c r="A50" s="482" t="s">
        <v>69</v>
      </c>
      <c r="B50" s="482"/>
      <c r="C50" s="482"/>
      <c r="D50" s="482"/>
      <c r="E50" s="482"/>
      <c r="F50" s="482"/>
      <c r="G50" s="482"/>
      <c r="H50" s="482"/>
      <c r="I50" s="482"/>
      <c r="J50" s="482"/>
    </row>
    <row r="51" spans="1:10">
      <c r="A51" s="189"/>
      <c r="B51" s="190"/>
    </row>
    <row r="52" spans="1:10" ht="14.4">
      <c r="A52" s="191" t="s">
        <v>70</v>
      </c>
      <c r="B52" s="192"/>
      <c r="C52" s="193"/>
      <c r="D52" s="193"/>
      <c r="E52" s="193"/>
      <c r="F52" s="193"/>
      <c r="G52" s="193"/>
      <c r="H52" s="193"/>
      <c r="I52" s="193"/>
      <c r="J52" s="194"/>
    </row>
    <row r="53" spans="1:10">
      <c r="A53" s="469" t="s">
        <v>20</v>
      </c>
      <c r="B53" s="471" t="s">
        <v>62</v>
      </c>
      <c r="C53" s="471" t="s">
        <v>63</v>
      </c>
      <c r="D53" s="473" t="s">
        <v>71</v>
      </c>
      <c r="E53" s="475" t="s">
        <v>25</v>
      </c>
      <c r="F53" s="475"/>
      <c r="G53" s="475" t="s">
        <v>65</v>
      </c>
      <c r="H53" s="476"/>
      <c r="I53" s="477" t="s">
        <v>66</v>
      </c>
      <c r="J53" s="478"/>
    </row>
    <row r="54" spans="1:10">
      <c r="A54" s="470"/>
      <c r="B54" s="472"/>
      <c r="C54" s="472"/>
      <c r="D54" s="474"/>
      <c r="E54" s="136" t="s">
        <v>54</v>
      </c>
      <c r="F54" s="136" t="s">
        <v>56</v>
      </c>
      <c r="G54" s="136" t="s">
        <v>54</v>
      </c>
      <c r="H54" s="166" t="s">
        <v>56</v>
      </c>
      <c r="I54" s="195" t="s">
        <v>54</v>
      </c>
      <c r="J54" s="196" t="s">
        <v>56</v>
      </c>
    </row>
    <row r="55" spans="1:10">
      <c r="A55" s="197">
        <v>42095</v>
      </c>
      <c r="B55" s="198" t="s">
        <v>72</v>
      </c>
      <c r="C55" s="199" t="s">
        <v>73</v>
      </c>
      <c r="D55" s="200">
        <v>7.5</v>
      </c>
      <c r="E55" s="200">
        <v>27.5</v>
      </c>
      <c r="F55" s="200"/>
      <c r="G55" s="201">
        <f>D55*E55</f>
        <v>206.25</v>
      </c>
      <c r="H55" s="202">
        <f>D55*F55</f>
        <v>0</v>
      </c>
      <c r="I55" s="203">
        <f>G55</f>
        <v>206.25</v>
      </c>
      <c r="J55" s="202">
        <f>H55</f>
        <v>0</v>
      </c>
    </row>
    <row r="56" spans="1:10">
      <c r="A56" s="197">
        <v>42102</v>
      </c>
      <c r="B56" s="198" t="s">
        <v>74</v>
      </c>
      <c r="C56" s="199" t="s">
        <v>75</v>
      </c>
      <c r="D56" s="200">
        <v>30</v>
      </c>
      <c r="E56" s="200">
        <v>0.1</v>
      </c>
      <c r="F56" s="200">
        <v>3</v>
      </c>
      <c r="G56" s="204">
        <f>D56*E56</f>
        <v>3</v>
      </c>
      <c r="H56" s="202">
        <f>D56*F56</f>
        <v>90</v>
      </c>
      <c r="I56" s="203">
        <f t="shared" ref="I56:J57" si="8">I55+G56</f>
        <v>209.25</v>
      </c>
      <c r="J56" s="202">
        <f t="shared" si="8"/>
        <v>90</v>
      </c>
    </row>
    <row r="57" spans="1:10">
      <c r="A57" s="197">
        <v>41745</v>
      </c>
      <c r="B57" s="198" t="s">
        <v>76</v>
      </c>
      <c r="C57" s="199" t="s">
        <v>77</v>
      </c>
      <c r="D57" s="200">
        <v>5</v>
      </c>
      <c r="E57" s="200">
        <v>27</v>
      </c>
      <c r="F57" s="200"/>
      <c r="G57" s="204">
        <f>D57*E57</f>
        <v>135</v>
      </c>
      <c r="H57" s="202">
        <f>D57*F57</f>
        <v>0</v>
      </c>
      <c r="I57" s="203">
        <f t="shared" si="8"/>
        <v>344.25</v>
      </c>
      <c r="J57" s="202">
        <f>J56+H57</f>
        <v>90</v>
      </c>
    </row>
    <row r="58" spans="1:10">
      <c r="A58" s="205">
        <v>41739</v>
      </c>
      <c r="B58" s="206" t="s">
        <v>78</v>
      </c>
      <c r="C58" s="207" t="s">
        <v>79</v>
      </c>
      <c r="D58" s="208">
        <v>5</v>
      </c>
      <c r="E58" s="208">
        <v>20</v>
      </c>
      <c r="F58" s="208">
        <v>5</v>
      </c>
      <c r="G58" s="209">
        <f>D58*E58</f>
        <v>100</v>
      </c>
      <c r="H58" s="210">
        <f>D58*F58</f>
        <v>25</v>
      </c>
      <c r="I58" s="211">
        <f>I57+G58</f>
        <v>444.25</v>
      </c>
      <c r="J58" s="210">
        <f>J57+H58</f>
        <v>115</v>
      </c>
    </row>
    <row r="59" spans="1:10" ht="17.399999999999999">
      <c r="A59" s="212"/>
      <c r="B59" s="213"/>
      <c r="C59" s="32"/>
      <c r="D59" s="32"/>
      <c r="E59" s="32"/>
      <c r="F59" s="32"/>
      <c r="G59" s="214"/>
      <c r="H59" s="214"/>
      <c r="I59" s="215"/>
    </row>
    <row r="60" spans="1:10" ht="17.399999999999999">
      <c r="A60" s="212"/>
      <c r="B60" s="213"/>
      <c r="C60" s="32"/>
      <c r="D60" s="32"/>
      <c r="E60" s="32"/>
      <c r="F60" s="32"/>
      <c r="G60" s="214"/>
      <c r="H60" s="214"/>
      <c r="I60" s="215"/>
      <c r="J60" s="214"/>
    </row>
    <row r="61" spans="1:10" ht="17.399999999999999">
      <c r="A61" s="212"/>
      <c r="B61" s="213"/>
      <c r="C61" s="32"/>
      <c r="D61" s="32"/>
      <c r="E61" s="32"/>
      <c r="F61" s="32"/>
      <c r="G61" s="32"/>
      <c r="H61" s="32"/>
      <c r="I61" s="32"/>
      <c r="J61" s="216" t="s">
        <v>80</v>
      </c>
    </row>
    <row r="62" spans="1:10">
      <c r="A62" s="32"/>
      <c r="B62" s="217"/>
      <c r="C62" s="32"/>
      <c r="D62" s="32"/>
      <c r="E62" s="32"/>
      <c r="F62" s="32"/>
      <c r="G62" s="32"/>
      <c r="H62" s="32"/>
      <c r="I62" s="32"/>
      <c r="J62" s="218"/>
    </row>
    <row r="63" spans="1:10" ht="15">
      <c r="A63" s="219" t="s">
        <v>81</v>
      </c>
      <c r="B63" s="219">
        <f>G1</f>
        <v>0</v>
      </c>
      <c r="C63" s="220"/>
      <c r="D63" s="221"/>
      <c r="E63" s="222"/>
      <c r="F63" s="222"/>
      <c r="G63" s="222"/>
      <c r="H63" s="223"/>
      <c r="I63" s="224" t="s">
        <v>82</v>
      </c>
      <c r="J63" s="225">
        <f>G3</f>
        <v>0</v>
      </c>
    </row>
    <row r="64" spans="1:10">
      <c r="E64" s="226"/>
      <c r="F64" s="226"/>
      <c r="G64" s="226"/>
      <c r="H64" s="226"/>
      <c r="I64" s="227"/>
      <c r="J64" s="228"/>
    </row>
    <row r="65" spans="1:10">
      <c r="E65" s="226"/>
      <c r="F65" s="226"/>
      <c r="G65" s="226"/>
      <c r="H65" s="226"/>
      <c r="I65" s="227"/>
      <c r="J65" s="228"/>
    </row>
    <row r="66" spans="1:10" ht="15">
      <c r="A66" s="229" t="s">
        <v>83</v>
      </c>
      <c r="B66" s="230"/>
      <c r="C66" s="193"/>
      <c r="D66" s="193"/>
      <c r="E66" s="193"/>
      <c r="F66" s="193"/>
      <c r="G66" s="193"/>
      <c r="H66" s="193"/>
      <c r="I66" s="158"/>
      <c r="J66" s="159"/>
    </row>
    <row r="67" spans="1:10">
      <c r="A67" s="469" t="s">
        <v>20</v>
      </c>
      <c r="B67" s="471" t="s">
        <v>62</v>
      </c>
      <c r="C67" s="471" t="s">
        <v>63</v>
      </c>
      <c r="D67" s="473" t="s">
        <v>71</v>
      </c>
      <c r="E67" s="475" t="s">
        <v>25</v>
      </c>
      <c r="F67" s="475"/>
      <c r="G67" s="475" t="s">
        <v>65</v>
      </c>
      <c r="H67" s="476"/>
      <c r="I67" s="477" t="s">
        <v>84</v>
      </c>
      <c r="J67" s="478"/>
    </row>
    <row r="68" spans="1:10">
      <c r="A68" s="470"/>
      <c r="B68" s="472"/>
      <c r="C68" s="472"/>
      <c r="D68" s="474"/>
      <c r="E68" s="136" t="s">
        <v>54</v>
      </c>
      <c r="F68" s="136" t="s">
        <v>56</v>
      </c>
      <c r="G68" s="136" t="s">
        <v>54</v>
      </c>
      <c r="H68" s="166" t="s">
        <v>56</v>
      </c>
      <c r="I68" s="195" t="s">
        <v>54</v>
      </c>
      <c r="J68" s="196" t="s">
        <v>56</v>
      </c>
    </row>
    <row r="69" spans="1:10" ht="15">
      <c r="A69" s="183"/>
      <c r="B69" s="184"/>
      <c r="C69" s="185"/>
      <c r="D69" s="185"/>
      <c r="E69" s="185"/>
      <c r="F69" s="185"/>
      <c r="G69" s="185"/>
      <c r="H69" s="186" t="s">
        <v>85</v>
      </c>
      <c r="I69" s="231">
        <f>I48</f>
        <v>0</v>
      </c>
      <c r="J69" s="188">
        <f>J48</f>
        <v>0</v>
      </c>
    </row>
    <row r="70" spans="1:10">
      <c r="A70" s="178"/>
      <c r="B70" s="175"/>
      <c r="C70" s="176"/>
      <c r="D70" s="177"/>
      <c r="E70" s="170"/>
      <c r="F70" s="170"/>
      <c r="G70" s="171">
        <f t="shared" ref="G70:H119" si="9">IF($D70&gt;0,$D70*E70,0)</f>
        <v>0</v>
      </c>
      <c r="H70" s="172">
        <f t="shared" si="9"/>
        <v>0</v>
      </c>
      <c r="I70" s="232">
        <f t="shared" ref="I70:I119" si="10">IF($D70&gt;0,$I69+$G70,0)</f>
        <v>0</v>
      </c>
      <c r="J70" s="172">
        <f t="shared" ref="J70:J119" si="11">IF($D70&gt;0,J69+$H70,0)</f>
        <v>0</v>
      </c>
    </row>
    <row r="71" spans="1:10">
      <c r="A71" s="178"/>
      <c r="B71" s="175"/>
      <c r="C71" s="176"/>
      <c r="D71" s="177"/>
      <c r="E71" s="170"/>
      <c r="F71" s="170"/>
      <c r="G71" s="171">
        <f t="shared" si="9"/>
        <v>0</v>
      </c>
      <c r="H71" s="172">
        <f t="shared" si="9"/>
        <v>0</v>
      </c>
      <c r="I71" s="232">
        <f t="shared" si="10"/>
        <v>0</v>
      </c>
      <c r="J71" s="172">
        <f t="shared" si="11"/>
        <v>0</v>
      </c>
    </row>
    <row r="72" spans="1:10">
      <c r="A72" s="178"/>
      <c r="B72" s="175"/>
      <c r="C72" s="176"/>
      <c r="D72" s="177"/>
      <c r="E72" s="170"/>
      <c r="F72" s="170"/>
      <c r="G72" s="171">
        <f t="shared" si="9"/>
        <v>0</v>
      </c>
      <c r="H72" s="172">
        <f t="shared" si="9"/>
        <v>0</v>
      </c>
      <c r="I72" s="232">
        <f t="shared" si="10"/>
        <v>0</v>
      </c>
      <c r="J72" s="172">
        <f t="shared" si="11"/>
        <v>0</v>
      </c>
    </row>
    <row r="73" spans="1:10">
      <c r="A73" s="178"/>
      <c r="B73" s="175"/>
      <c r="C73" s="176"/>
      <c r="D73" s="177"/>
      <c r="E73" s="170"/>
      <c r="F73" s="170"/>
      <c r="G73" s="171">
        <f t="shared" si="9"/>
        <v>0</v>
      </c>
      <c r="H73" s="172">
        <f t="shared" si="9"/>
        <v>0</v>
      </c>
      <c r="I73" s="232">
        <f t="shared" si="10"/>
        <v>0</v>
      </c>
      <c r="J73" s="172">
        <f t="shared" si="11"/>
        <v>0</v>
      </c>
    </row>
    <row r="74" spans="1:10">
      <c r="A74" s="178"/>
      <c r="B74" s="175"/>
      <c r="C74" s="176"/>
      <c r="D74" s="177"/>
      <c r="E74" s="170"/>
      <c r="F74" s="170"/>
      <c r="G74" s="171">
        <f t="shared" si="9"/>
        <v>0</v>
      </c>
      <c r="H74" s="172">
        <f t="shared" si="9"/>
        <v>0</v>
      </c>
      <c r="I74" s="232">
        <f t="shared" si="10"/>
        <v>0</v>
      </c>
      <c r="J74" s="172">
        <f t="shared" si="11"/>
        <v>0</v>
      </c>
    </row>
    <row r="75" spans="1:10">
      <c r="A75" s="178"/>
      <c r="B75" s="175"/>
      <c r="C75" s="176"/>
      <c r="D75" s="177"/>
      <c r="E75" s="170"/>
      <c r="F75" s="170"/>
      <c r="G75" s="171">
        <f t="shared" si="9"/>
        <v>0</v>
      </c>
      <c r="H75" s="172">
        <f t="shared" si="9"/>
        <v>0</v>
      </c>
      <c r="I75" s="232">
        <f t="shared" si="10"/>
        <v>0</v>
      </c>
      <c r="J75" s="172">
        <f t="shared" si="11"/>
        <v>0</v>
      </c>
    </row>
    <row r="76" spans="1:10">
      <c r="A76" s="178"/>
      <c r="B76" s="175"/>
      <c r="C76" s="176"/>
      <c r="D76" s="177"/>
      <c r="E76" s="170"/>
      <c r="F76" s="170"/>
      <c r="G76" s="171">
        <f t="shared" si="9"/>
        <v>0</v>
      </c>
      <c r="H76" s="172">
        <f t="shared" si="9"/>
        <v>0</v>
      </c>
      <c r="I76" s="232">
        <f t="shared" si="10"/>
        <v>0</v>
      </c>
      <c r="J76" s="172">
        <f t="shared" si="11"/>
        <v>0</v>
      </c>
    </row>
    <row r="77" spans="1:10">
      <c r="A77" s="178"/>
      <c r="B77" s="175"/>
      <c r="C77" s="176"/>
      <c r="D77" s="177"/>
      <c r="E77" s="170"/>
      <c r="F77" s="170"/>
      <c r="G77" s="171">
        <f t="shared" si="9"/>
        <v>0</v>
      </c>
      <c r="H77" s="172">
        <f t="shared" si="9"/>
        <v>0</v>
      </c>
      <c r="I77" s="232">
        <f t="shared" si="10"/>
        <v>0</v>
      </c>
      <c r="J77" s="172">
        <f t="shared" si="11"/>
        <v>0</v>
      </c>
    </row>
    <row r="78" spans="1:10">
      <c r="A78" s="178"/>
      <c r="B78" s="175"/>
      <c r="C78" s="176"/>
      <c r="D78" s="177"/>
      <c r="E78" s="170"/>
      <c r="F78" s="170"/>
      <c r="G78" s="171">
        <f t="shared" si="9"/>
        <v>0</v>
      </c>
      <c r="H78" s="172">
        <f t="shared" si="9"/>
        <v>0</v>
      </c>
      <c r="I78" s="232">
        <f t="shared" si="10"/>
        <v>0</v>
      </c>
      <c r="J78" s="172">
        <f t="shared" si="11"/>
        <v>0</v>
      </c>
    </row>
    <row r="79" spans="1:10">
      <c r="A79" s="178"/>
      <c r="B79" s="175"/>
      <c r="C79" s="176"/>
      <c r="D79" s="177"/>
      <c r="E79" s="170"/>
      <c r="F79" s="170"/>
      <c r="G79" s="171">
        <f t="shared" si="9"/>
        <v>0</v>
      </c>
      <c r="H79" s="172">
        <f t="shared" si="9"/>
        <v>0</v>
      </c>
      <c r="I79" s="232">
        <f t="shared" si="10"/>
        <v>0</v>
      </c>
      <c r="J79" s="172">
        <f t="shared" si="11"/>
        <v>0</v>
      </c>
    </row>
    <row r="80" spans="1:10">
      <c r="A80" s="178"/>
      <c r="B80" s="175"/>
      <c r="C80" s="176"/>
      <c r="D80" s="177"/>
      <c r="E80" s="170"/>
      <c r="F80" s="170"/>
      <c r="G80" s="171">
        <f t="shared" si="9"/>
        <v>0</v>
      </c>
      <c r="H80" s="172">
        <f t="shared" si="9"/>
        <v>0</v>
      </c>
      <c r="I80" s="232">
        <f t="shared" si="10"/>
        <v>0</v>
      </c>
      <c r="J80" s="172">
        <f t="shared" si="11"/>
        <v>0</v>
      </c>
    </row>
    <row r="81" spans="1:10">
      <c r="A81" s="178"/>
      <c r="B81" s="175"/>
      <c r="C81" s="176"/>
      <c r="D81" s="177"/>
      <c r="E81" s="170"/>
      <c r="F81" s="170"/>
      <c r="G81" s="171">
        <f t="shared" si="9"/>
        <v>0</v>
      </c>
      <c r="H81" s="172">
        <f t="shared" si="9"/>
        <v>0</v>
      </c>
      <c r="I81" s="232">
        <f t="shared" si="10"/>
        <v>0</v>
      </c>
      <c r="J81" s="172">
        <f t="shared" si="11"/>
        <v>0</v>
      </c>
    </row>
    <row r="82" spans="1:10">
      <c r="A82" s="178"/>
      <c r="B82" s="175"/>
      <c r="C82" s="176"/>
      <c r="D82" s="177"/>
      <c r="E82" s="170"/>
      <c r="F82" s="170"/>
      <c r="G82" s="171">
        <f t="shared" ref="G82:G104" si="12">IF($D82&gt;0,$D82*E82,0)</f>
        <v>0</v>
      </c>
      <c r="H82" s="172">
        <f t="shared" ref="H82:H104" si="13">IF($D82&gt;0,$D82*F82,0)</f>
        <v>0</v>
      </c>
      <c r="I82" s="232">
        <f t="shared" si="10"/>
        <v>0</v>
      </c>
      <c r="J82" s="172">
        <f t="shared" si="11"/>
        <v>0</v>
      </c>
    </row>
    <row r="83" spans="1:10">
      <c r="A83" s="178"/>
      <c r="B83" s="175"/>
      <c r="C83" s="176"/>
      <c r="D83" s="177"/>
      <c r="E83" s="170"/>
      <c r="F83" s="170"/>
      <c r="G83" s="171">
        <f t="shared" si="12"/>
        <v>0</v>
      </c>
      <c r="H83" s="172">
        <f t="shared" si="13"/>
        <v>0</v>
      </c>
      <c r="I83" s="232">
        <f t="shared" si="10"/>
        <v>0</v>
      </c>
      <c r="J83" s="172">
        <f t="shared" si="11"/>
        <v>0</v>
      </c>
    </row>
    <row r="84" spans="1:10">
      <c r="A84" s="178"/>
      <c r="B84" s="175"/>
      <c r="C84" s="176"/>
      <c r="D84" s="177"/>
      <c r="E84" s="170"/>
      <c r="F84" s="170"/>
      <c r="G84" s="171">
        <f t="shared" si="12"/>
        <v>0</v>
      </c>
      <c r="H84" s="172">
        <f t="shared" si="13"/>
        <v>0</v>
      </c>
      <c r="I84" s="232">
        <f t="shared" si="10"/>
        <v>0</v>
      </c>
      <c r="J84" s="172">
        <f t="shared" si="11"/>
        <v>0</v>
      </c>
    </row>
    <row r="85" spans="1:10">
      <c r="A85" s="178"/>
      <c r="B85" s="175"/>
      <c r="C85" s="176"/>
      <c r="D85" s="177"/>
      <c r="E85" s="170"/>
      <c r="F85" s="170"/>
      <c r="G85" s="171">
        <f t="shared" si="12"/>
        <v>0</v>
      </c>
      <c r="H85" s="172">
        <f t="shared" si="13"/>
        <v>0</v>
      </c>
      <c r="I85" s="232">
        <f t="shared" si="10"/>
        <v>0</v>
      </c>
      <c r="J85" s="172">
        <f t="shared" si="11"/>
        <v>0</v>
      </c>
    </row>
    <row r="86" spans="1:10">
      <c r="A86" s="178"/>
      <c r="B86" s="175"/>
      <c r="C86" s="176"/>
      <c r="D86" s="177"/>
      <c r="E86" s="170"/>
      <c r="F86" s="170"/>
      <c r="G86" s="171">
        <f t="shared" ref="G86:G95" si="14">IF($D86&gt;0,$D86*E86,0)</f>
        <v>0</v>
      </c>
      <c r="H86" s="172">
        <f t="shared" ref="H86:H95" si="15">IF($D86&gt;0,$D86*F86,0)</f>
        <v>0</v>
      </c>
      <c r="I86" s="232">
        <f t="shared" si="10"/>
        <v>0</v>
      </c>
      <c r="J86" s="172">
        <f t="shared" si="11"/>
        <v>0</v>
      </c>
    </row>
    <row r="87" spans="1:10">
      <c r="A87" s="178"/>
      <c r="B87" s="175"/>
      <c r="C87" s="176"/>
      <c r="D87" s="177"/>
      <c r="E87" s="170"/>
      <c r="F87" s="170"/>
      <c r="G87" s="171">
        <f t="shared" si="14"/>
        <v>0</v>
      </c>
      <c r="H87" s="172">
        <f t="shared" si="15"/>
        <v>0</v>
      </c>
      <c r="I87" s="232">
        <f t="shared" si="10"/>
        <v>0</v>
      </c>
      <c r="J87" s="172">
        <f t="shared" si="11"/>
        <v>0</v>
      </c>
    </row>
    <row r="88" spans="1:10">
      <c r="A88" s="178"/>
      <c r="B88" s="175"/>
      <c r="C88" s="176"/>
      <c r="D88" s="177"/>
      <c r="E88" s="170"/>
      <c r="F88" s="170"/>
      <c r="G88" s="171">
        <f t="shared" si="14"/>
        <v>0</v>
      </c>
      <c r="H88" s="172">
        <f t="shared" si="15"/>
        <v>0</v>
      </c>
      <c r="I88" s="232">
        <f t="shared" si="10"/>
        <v>0</v>
      </c>
      <c r="J88" s="172">
        <f t="shared" si="11"/>
        <v>0</v>
      </c>
    </row>
    <row r="89" spans="1:10">
      <c r="A89" s="178"/>
      <c r="B89" s="175"/>
      <c r="C89" s="176"/>
      <c r="D89" s="177"/>
      <c r="E89" s="170"/>
      <c r="F89" s="170"/>
      <c r="G89" s="171">
        <f t="shared" si="14"/>
        <v>0</v>
      </c>
      <c r="H89" s="172">
        <f t="shared" si="15"/>
        <v>0</v>
      </c>
      <c r="I89" s="232">
        <f t="shared" si="10"/>
        <v>0</v>
      </c>
      <c r="J89" s="172">
        <f t="shared" si="11"/>
        <v>0</v>
      </c>
    </row>
    <row r="90" spans="1:10">
      <c r="A90" s="178"/>
      <c r="B90" s="175"/>
      <c r="C90" s="176"/>
      <c r="D90" s="177"/>
      <c r="E90" s="170"/>
      <c r="F90" s="170"/>
      <c r="G90" s="171">
        <f t="shared" si="14"/>
        <v>0</v>
      </c>
      <c r="H90" s="172">
        <f t="shared" si="15"/>
        <v>0</v>
      </c>
      <c r="I90" s="232">
        <f t="shared" si="10"/>
        <v>0</v>
      </c>
      <c r="J90" s="172">
        <f t="shared" si="11"/>
        <v>0</v>
      </c>
    </row>
    <row r="91" spans="1:10">
      <c r="A91" s="178"/>
      <c r="B91" s="175"/>
      <c r="C91" s="176"/>
      <c r="D91" s="177"/>
      <c r="E91" s="170"/>
      <c r="F91" s="170"/>
      <c r="G91" s="171">
        <f t="shared" si="14"/>
        <v>0</v>
      </c>
      <c r="H91" s="172">
        <f t="shared" si="15"/>
        <v>0</v>
      </c>
      <c r="I91" s="232">
        <f t="shared" si="10"/>
        <v>0</v>
      </c>
      <c r="J91" s="172">
        <f t="shared" si="11"/>
        <v>0</v>
      </c>
    </row>
    <row r="92" spans="1:10">
      <c r="A92" s="178"/>
      <c r="B92" s="175"/>
      <c r="C92" s="176"/>
      <c r="D92" s="177"/>
      <c r="E92" s="170"/>
      <c r="F92" s="170"/>
      <c r="G92" s="171">
        <f t="shared" si="14"/>
        <v>0</v>
      </c>
      <c r="H92" s="172">
        <f t="shared" si="15"/>
        <v>0</v>
      </c>
      <c r="I92" s="232">
        <f t="shared" si="10"/>
        <v>0</v>
      </c>
      <c r="J92" s="172">
        <f t="shared" si="11"/>
        <v>0</v>
      </c>
    </row>
    <row r="93" spans="1:10">
      <c r="A93" s="178"/>
      <c r="B93" s="175"/>
      <c r="C93" s="176"/>
      <c r="D93" s="177"/>
      <c r="E93" s="170"/>
      <c r="F93" s="170"/>
      <c r="G93" s="171">
        <f t="shared" si="14"/>
        <v>0</v>
      </c>
      <c r="H93" s="172">
        <f t="shared" si="15"/>
        <v>0</v>
      </c>
      <c r="I93" s="232">
        <f t="shared" si="10"/>
        <v>0</v>
      </c>
      <c r="J93" s="172">
        <f t="shared" si="11"/>
        <v>0</v>
      </c>
    </row>
    <row r="94" spans="1:10">
      <c r="A94" s="178"/>
      <c r="B94" s="175"/>
      <c r="C94" s="176"/>
      <c r="D94" s="177"/>
      <c r="E94" s="170"/>
      <c r="F94" s="170"/>
      <c r="G94" s="171">
        <f t="shared" si="14"/>
        <v>0</v>
      </c>
      <c r="H94" s="172">
        <f t="shared" si="15"/>
        <v>0</v>
      </c>
      <c r="I94" s="232">
        <f t="shared" si="10"/>
        <v>0</v>
      </c>
      <c r="J94" s="172">
        <f t="shared" si="11"/>
        <v>0</v>
      </c>
    </row>
    <row r="95" spans="1:10">
      <c r="A95" s="178"/>
      <c r="B95" s="175"/>
      <c r="C95" s="176"/>
      <c r="D95" s="177"/>
      <c r="E95" s="170"/>
      <c r="F95" s="170"/>
      <c r="G95" s="171">
        <f t="shared" si="14"/>
        <v>0</v>
      </c>
      <c r="H95" s="172">
        <f t="shared" si="15"/>
        <v>0</v>
      </c>
      <c r="I95" s="232">
        <f t="shared" si="10"/>
        <v>0</v>
      </c>
      <c r="J95" s="172">
        <f t="shared" si="11"/>
        <v>0</v>
      </c>
    </row>
    <row r="96" spans="1:10">
      <c r="A96" s="178"/>
      <c r="B96" s="175"/>
      <c r="C96" s="176"/>
      <c r="D96" s="177"/>
      <c r="E96" s="170"/>
      <c r="F96" s="170"/>
      <c r="G96" s="171">
        <f t="shared" si="12"/>
        <v>0</v>
      </c>
      <c r="H96" s="172">
        <f t="shared" si="13"/>
        <v>0</v>
      </c>
      <c r="I96" s="232">
        <f t="shared" si="10"/>
        <v>0</v>
      </c>
      <c r="J96" s="172">
        <f t="shared" si="11"/>
        <v>0</v>
      </c>
    </row>
    <row r="97" spans="1:10">
      <c r="A97" s="178"/>
      <c r="B97" s="175"/>
      <c r="C97" s="176"/>
      <c r="D97" s="177"/>
      <c r="E97" s="170"/>
      <c r="F97" s="170"/>
      <c r="G97" s="171">
        <f t="shared" si="12"/>
        <v>0</v>
      </c>
      <c r="H97" s="172">
        <f t="shared" si="13"/>
        <v>0</v>
      </c>
      <c r="I97" s="232">
        <f t="shared" si="10"/>
        <v>0</v>
      </c>
      <c r="J97" s="172">
        <f t="shared" si="11"/>
        <v>0</v>
      </c>
    </row>
    <row r="98" spans="1:10">
      <c r="A98" s="178"/>
      <c r="B98" s="175"/>
      <c r="C98" s="176"/>
      <c r="D98" s="177"/>
      <c r="E98" s="170"/>
      <c r="F98" s="170"/>
      <c r="G98" s="171">
        <f t="shared" si="12"/>
        <v>0</v>
      </c>
      <c r="H98" s="172">
        <f t="shared" si="13"/>
        <v>0</v>
      </c>
      <c r="I98" s="232">
        <f t="shared" si="10"/>
        <v>0</v>
      </c>
      <c r="J98" s="172">
        <f t="shared" si="11"/>
        <v>0</v>
      </c>
    </row>
    <row r="99" spans="1:10">
      <c r="A99" s="178"/>
      <c r="B99" s="175"/>
      <c r="C99" s="176"/>
      <c r="D99" s="177"/>
      <c r="E99" s="170"/>
      <c r="F99" s="170"/>
      <c r="G99" s="171">
        <f t="shared" si="12"/>
        <v>0</v>
      </c>
      <c r="H99" s="172">
        <f t="shared" si="13"/>
        <v>0</v>
      </c>
      <c r="I99" s="232">
        <f t="shared" si="10"/>
        <v>0</v>
      </c>
      <c r="J99" s="172">
        <f t="shared" si="11"/>
        <v>0</v>
      </c>
    </row>
    <row r="100" spans="1:10">
      <c r="A100" s="178"/>
      <c r="B100" s="175"/>
      <c r="C100" s="176"/>
      <c r="D100" s="177"/>
      <c r="E100" s="170"/>
      <c r="F100" s="170"/>
      <c r="G100" s="171">
        <f t="shared" si="12"/>
        <v>0</v>
      </c>
      <c r="H100" s="172">
        <f t="shared" si="13"/>
        <v>0</v>
      </c>
      <c r="I100" s="232">
        <f t="shared" si="10"/>
        <v>0</v>
      </c>
      <c r="J100" s="172">
        <f t="shared" si="11"/>
        <v>0</v>
      </c>
    </row>
    <row r="101" spans="1:10">
      <c r="A101" s="178"/>
      <c r="B101" s="175"/>
      <c r="C101" s="176"/>
      <c r="D101" s="177"/>
      <c r="E101" s="170"/>
      <c r="F101" s="170"/>
      <c r="G101" s="171">
        <f t="shared" si="12"/>
        <v>0</v>
      </c>
      <c r="H101" s="172">
        <f t="shared" si="13"/>
        <v>0</v>
      </c>
      <c r="I101" s="232">
        <f t="shared" si="10"/>
        <v>0</v>
      </c>
      <c r="J101" s="172">
        <f t="shared" si="11"/>
        <v>0</v>
      </c>
    </row>
    <row r="102" spans="1:10">
      <c r="A102" s="178"/>
      <c r="B102" s="175"/>
      <c r="C102" s="176"/>
      <c r="D102" s="177"/>
      <c r="E102" s="170"/>
      <c r="F102" s="170"/>
      <c r="G102" s="171">
        <f t="shared" si="12"/>
        <v>0</v>
      </c>
      <c r="H102" s="172">
        <f t="shared" si="13"/>
        <v>0</v>
      </c>
      <c r="I102" s="232">
        <f t="shared" si="10"/>
        <v>0</v>
      </c>
      <c r="J102" s="172">
        <f t="shared" si="11"/>
        <v>0</v>
      </c>
    </row>
    <row r="103" spans="1:10">
      <c r="A103" s="178"/>
      <c r="B103" s="175"/>
      <c r="C103" s="176"/>
      <c r="D103" s="177"/>
      <c r="E103" s="170"/>
      <c r="F103" s="170"/>
      <c r="G103" s="171">
        <f t="shared" si="12"/>
        <v>0</v>
      </c>
      <c r="H103" s="172">
        <f t="shared" si="13"/>
        <v>0</v>
      </c>
      <c r="I103" s="232">
        <f t="shared" si="10"/>
        <v>0</v>
      </c>
      <c r="J103" s="172">
        <f t="shared" si="11"/>
        <v>0</v>
      </c>
    </row>
    <row r="104" spans="1:10">
      <c r="A104" s="178"/>
      <c r="B104" s="175"/>
      <c r="C104" s="176"/>
      <c r="D104" s="177"/>
      <c r="E104" s="170"/>
      <c r="F104" s="170"/>
      <c r="G104" s="171">
        <f t="shared" si="12"/>
        <v>0</v>
      </c>
      <c r="H104" s="172">
        <f t="shared" si="13"/>
        <v>0</v>
      </c>
      <c r="I104" s="232">
        <f t="shared" si="10"/>
        <v>0</v>
      </c>
      <c r="J104" s="172">
        <f t="shared" si="11"/>
        <v>0</v>
      </c>
    </row>
    <row r="105" spans="1:10">
      <c r="A105" s="178"/>
      <c r="B105" s="175"/>
      <c r="C105" s="176"/>
      <c r="D105" s="177"/>
      <c r="E105" s="170"/>
      <c r="F105" s="170"/>
      <c r="G105" s="171">
        <f t="shared" si="9"/>
        <v>0</v>
      </c>
      <c r="H105" s="172">
        <f t="shared" si="9"/>
        <v>0</v>
      </c>
      <c r="I105" s="232">
        <f>IF($D105&gt;0,#REF!+$G105,0)</f>
        <v>0</v>
      </c>
      <c r="J105" s="172">
        <f>IF($D105&gt;0,#REF!+$H105,0)</f>
        <v>0</v>
      </c>
    </row>
    <row r="106" spans="1:10">
      <c r="A106" s="178"/>
      <c r="B106" s="175"/>
      <c r="C106" s="176"/>
      <c r="D106" s="177"/>
      <c r="E106" s="170"/>
      <c r="F106" s="170"/>
      <c r="G106" s="171">
        <f t="shared" si="9"/>
        <v>0</v>
      </c>
      <c r="H106" s="172">
        <f t="shared" si="9"/>
        <v>0</v>
      </c>
      <c r="I106" s="232">
        <f t="shared" si="10"/>
        <v>0</v>
      </c>
      <c r="J106" s="172">
        <f t="shared" si="11"/>
        <v>0</v>
      </c>
    </row>
    <row r="107" spans="1:10">
      <c r="A107" s="178"/>
      <c r="B107" s="175"/>
      <c r="C107" s="176"/>
      <c r="D107" s="177"/>
      <c r="E107" s="170"/>
      <c r="F107" s="170"/>
      <c r="G107" s="171">
        <f t="shared" si="9"/>
        <v>0</v>
      </c>
      <c r="H107" s="172">
        <f t="shared" si="9"/>
        <v>0</v>
      </c>
      <c r="I107" s="232">
        <f t="shared" si="10"/>
        <v>0</v>
      </c>
      <c r="J107" s="172">
        <f t="shared" si="11"/>
        <v>0</v>
      </c>
    </row>
    <row r="108" spans="1:10">
      <c r="A108" s="178"/>
      <c r="B108" s="175"/>
      <c r="C108" s="176"/>
      <c r="D108" s="177"/>
      <c r="E108" s="170"/>
      <c r="F108" s="170"/>
      <c r="G108" s="171">
        <f t="shared" si="9"/>
        <v>0</v>
      </c>
      <c r="H108" s="172">
        <f t="shared" si="9"/>
        <v>0</v>
      </c>
      <c r="I108" s="232">
        <f t="shared" si="10"/>
        <v>0</v>
      </c>
      <c r="J108" s="172">
        <f t="shared" si="11"/>
        <v>0</v>
      </c>
    </row>
    <row r="109" spans="1:10">
      <c r="A109" s="178"/>
      <c r="B109" s="175"/>
      <c r="C109" s="176"/>
      <c r="D109" s="177"/>
      <c r="E109" s="170"/>
      <c r="F109" s="170"/>
      <c r="G109" s="171">
        <f t="shared" si="9"/>
        <v>0</v>
      </c>
      <c r="H109" s="172">
        <f t="shared" si="9"/>
        <v>0</v>
      </c>
      <c r="I109" s="232">
        <f t="shared" si="10"/>
        <v>0</v>
      </c>
      <c r="J109" s="172">
        <f t="shared" si="11"/>
        <v>0</v>
      </c>
    </row>
    <row r="110" spans="1:10">
      <c r="A110" s="178"/>
      <c r="B110" s="175"/>
      <c r="C110" s="176"/>
      <c r="D110" s="177"/>
      <c r="E110" s="170"/>
      <c r="F110" s="170"/>
      <c r="G110" s="171">
        <f t="shared" si="9"/>
        <v>0</v>
      </c>
      <c r="H110" s="172">
        <f t="shared" si="9"/>
        <v>0</v>
      </c>
      <c r="I110" s="232">
        <f t="shared" si="10"/>
        <v>0</v>
      </c>
      <c r="J110" s="172">
        <f t="shared" si="11"/>
        <v>0</v>
      </c>
    </row>
    <row r="111" spans="1:10">
      <c r="A111" s="178"/>
      <c r="B111" s="175"/>
      <c r="C111" s="176"/>
      <c r="D111" s="177"/>
      <c r="E111" s="170"/>
      <c r="F111" s="170"/>
      <c r="G111" s="171">
        <f t="shared" si="9"/>
        <v>0</v>
      </c>
      <c r="H111" s="172">
        <f t="shared" si="9"/>
        <v>0</v>
      </c>
      <c r="I111" s="232">
        <f t="shared" si="10"/>
        <v>0</v>
      </c>
      <c r="J111" s="172">
        <f t="shared" si="11"/>
        <v>0</v>
      </c>
    </row>
    <row r="112" spans="1:10">
      <c r="A112" s="178"/>
      <c r="B112" s="175"/>
      <c r="C112" s="176"/>
      <c r="D112" s="177"/>
      <c r="E112" s="170"/>
      <c r="F112" s="170"/>
      <c r="G112" s="171">
        <f t="shared" si="9"/>
        <v>0</v>
      </c>
      <c r="H112" s="172">
        <f t="shared" si="9"/>
        <v>0</v>
      </c>
      <c r="I112" s="232">
        <f t="shared" si="10"/>
        <v>0</v>
      </c>
      <c r="J112" s="172">
        <f t="shared" si="11"/>
        <v>0</v>
      </c>
    </row>
    <row r="113" spans="1:10">
      <c r="A113" s="178"/>
      <c r="B113" s="175"/>
      <c r="C113" s="176"/>
      <c r="D113" s="177"/>
      <c r="E113" s="170"/>
      <c r="F113" s="170"/>
      <c r="G113" s="171">
        <f t="shared" si="9"/>
        <v>0</v>
      </c>
      <c r="H113" s="172">
        <f t="shared" si="9"/>
        <v>0</v>
      </c>
      <c r="I113" s="232">
        <f t="shared" si="10"/>
        <v>0</v>
      </c>
      <c r="J113" s="172">
        <f t="shared" si="11"/>
        <v>0</v>
      </c>
    </row>
    <row r="114" spans="1:10">
      <c r="A114" s="178"/>
      <c r="B114" s="175"/>
      <c r="C114" s="176"/>
      <c r="D114" s="177"/>
      <c r="E114" s="170"/>
      <c r="F114" s="170"/>
      <c r="G114" s="171">
        <f t="shared" si="9"/>
        <v>0</v>
      </c>
      <c r="H114" s="172">
        <f t="shared" si="9"/>
        <v>0</v>
      </c>
      <c r="I114" s="232">
        <f t="shared" si="10"/>
        <v>0</v>
      </c>
      <c r="J114" s="172">
        <f t="shared" si="11"/>
        <v>0</v>
      </c>
    </row>
    <row r="115" spans="1:10">
      <c r="A115" s="178"/>
      <c r="B115" s="175"/>
      <c r="C115" s="176"/>
      <c r="D115" s="177"/>
      <c r="E115" s="170"/>
      <c r="F115" s="170"/>
      <c r="G115" s="171">
        <f t="shared" si="9"/>
        <v>0</v>
      </c>
      <c r="H115" s="172">
        <f t="shared" si="9"/>
        <v>0</v>
      </c>
      <c r="I115" s="232">
        <f t="shared" si="10"/>
        <v>0</v>
      </c>
      <c r="J115" s="172">
        <f t="shared" si="11"/>
        <v>0</v>
      </c>
    </row>
    <row r="116" spans="1:10">
      <c r="A116" s="178"/>
      <c r="B116" s="175"/>
      <c r="C116" s="176"/>
      <c r="D116" s="177"/>
      <c r="E116" s="170"/>
      <c r="F116" s="170"/>
      <c r="G116" s="171">
        <f t="shared" si="9"/>
        <v>0</v>
      </c>
      <c r="H116" s="172">
        <f t="shared" si="9"/>
        <v>0</v>
      </c>
      <c r="I116" s="232">
        <f t="shared" si="10"/>
        <v>0</v>
      </c>
      <c r="J116" s="172">
        <f t="shared" si="11"/>
        <v>0</v>
      </c>
    </row>
    <row r="117" spans="1:10">
      <c r="A117" s="178"/>
      <c r="B117" s="175"/>
      <c r="C117" s="176"/>
      <c r="D117" s="177"/>
      <c r="E117" s="170"/>
      <c r="F117" s="170"/>
      <c r="G117" s="171">
        <f t="shared" si="9"/>
        <v>0</v>
      </c>
      <c r="H117" s="172">
        <f t="shared" si="9"/>
        <v>0</v>
      </c>
      <c r="I117" s="232">
        <f t="shared" si="10"/>
        <v>0</v>
      </c>
      <c r="J117" s="172">
        <f t="shared" si="11"/>
        <v>0</v>
      </c>
    </row>
    <row r="118" spans="1:10">
      <c r="A118" s="178"/>
      <c r="B118" s="175"/>
      <c r="C118" s="176"/>
      <c r="D118" s="177"/>
      <c r="E118" s="170"/>
      <c r="F118" s="170"/>
      <c r="G118" s="171">
        <f t="shared" si="9"/>
        <v>0</v>
      </c>
      <c r="H118" s="172">
        <f t="shared" si="9"/>
        <v>0</v>
      </c>
      <c r="I118" s="232">
        <f t="shared" si="10"/>
        <v>0</v>
      </c>
      <c r="J118" s="172">
        <f t="shared" si="11"/>
        <v>0</v>
      </c>
    </row>
    <row r="119" spans="1:10">
      <c r="A119" s="178">
        <v>31.12</v>
      </c>
      <c r="B119" s="175"/>
      <c r="C119" s="233" t="s">
        <v>86</v>
      </c>
      <c r="D119" s="234"/>
      <c r="E119" s="235"/>
      <c r="F119" s="170"/>
      <c r="G119" s="171">
        <f t="shared" si="9"/>
        <v>0</v>
      </c>
      <c r="H119" s="172">
        <f t="shared" si="9"/>
        <v>0</v>
      </c>
      <c r="I119" s="232">
        <f t="shared" si="10"/>
        <v>0</v>
      </c>
      <c r="J119" s="172">
        <f t="shared" si="11"/>
        <v>0</v>
      </c>
    </row>
    <row r="120" spans="1:10" s="367" customFormat="1" ht="15.6">
      <c r="A120" s="361"/>
      <c r="B120" s="362"/>
      <c r="C120" s="363"/>
      <c r="D120" s="363"/>
      <c r="E120" s="363"/>
      <c r="F120" s="364" t="s">
        <v>87</v>
      </c>
      <c r="G120" s="363" t="str">
        <f t="shared" ref="G120" si="16">IF($D120&gt;0,$D120*E120/100,"")</f>
        <v/>
      </c>
      <c r="H120" s="365">
        <v>0</v>
      </c>
      <c r="I120" s="366">
        <f>SUM(G70:G119)+I69</f>
        <v>0</v>
      </c>
      <c r="J120" s="366">
        <f>SUM(H70:H119)+J69</f>
        <v>0</v>
      </c>
    </row>
  </sheetData>
  <mergeCells count="45">
    <mergeCell ref="I67:J67"/>
    <mergeCell ref="A67:A68"/>
    <mergeCell ref="B67:B68"/>
    <mergeCell ref="C67:C68"/>
    <mergeCell ref="D67:D68"/>
    <mergeCell ref="E67:F67"/>
    <mergeCell ref="G67:H67"/>
    <mergeCell ref="A25:D25"/>
    <mergeCell ref="A50:J50"/>
    <mergeCell ref="A53:A54"/>
    <mergeCell ref="B53:B54"/>
    <mergeCell ref="C53:C54"/>
    <mergeCell ref="D53:D54"/>
    <mergeCell ref="E53:F53"/>
    <mergeCell ref="G53:H53"/>
    <mergeCell ref="I53:J53"/>
    <mergeCell ref="F19:G19"/>
    <mergeCell ref="A22:J22"/>
    <mergeCell ref="A23:A24"/>
    <mergeCell ref="B23:B24"/>
    <mergeCell ref="C23:C24"/>
    <mergeCell ref="D23:D24"/>
    <mergeCell ref="E23:F23"/>
    <mergeCell ref="G23:H23"/>
    <mergeCell ref="I23:J23"/>
    <mergeCell ref="F18:G18"/>
    <mergeCell ref="D8:G8"/>
    <mergeCell ref="H8:J8"/>
    <mergeCell ref="A10:H11"/>
    <mergeCell ref="I10:I11"/>
    <mergeCell ref="J10:J11"/>
    <mergeCell ref="F13:G13"/>
    <mergeCell ref="H13:J13"/>
    <mergeCell ref="A14:C14"/>
    <mergeCell ref="F14:G14"/>
    <mergeCell ref="F15:G15"/>
    <mergeCell ref="F16:G16"/>
    <mergeCell ref="F17:G17"/>
    <mergeCell ref="D7:G7"/>
    <mergeCell ref="H7:J7"/>
    <mergeCell ref="A1:C2"/>
    <mergeCell ref="G1:J1"/>
    <mergeCell ref="A5:C6"/>
    <mergeCell ref="D5:G6"/>
    <mergeCell ref="H5:J6"/>
  </mergeCells>
  <pageMargins left="0.35433070866141736" right="0.39370078740157483" top="1.1811023622047245" bottom="0.98425196850393704" header="0.19685039370078741" footer="0.31496062992125984"/>
  <pageSetup paperSize="9" scale="79" fitToHeight="0" orientation="portrait" r:id="rId1"/>
  <headerFooter scaleWithDoc="0">
    <oddHeader>&amp;L&amp;G</oddHeader>
    <oddFooter>&amp;L&amp;7   &amp;C&amp;7   &amp;R&amp;7&amp;P/&amp;N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Raufutter 3J-Schnitt</vt:lpstr>
      <vt:lpstr>Futterjournal</vt:lpstr>
      <vt:lpstr>Düngerjournal  inkl Parzellen</vt:lpstr>
      <vt:lpstr>Düngerjournal 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Gammeter Markus, WEU-LANAT-INF-WA</dc:creator>
  <cp:lastModifiedBy>Gammeter Markus, WEU-LANAT-INF-WA</cp:lastModifiedBy>
  <cp:lastPrinted>2022-11-03T13:24:25Z</cp:lastPrinted>
  <dcterms:created xsi:type="dcterms:W3CDTF">2017-01-27T10:03:10Z</dcterms:created>
  <dcterms:modified xsi:type="dcterms:W3CDTF">2025-12-16T09:21:53Z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2024-11-11T15:23:09Z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14a95cff-e713-49f9-b13d-f70d7a641a69</vt:lpwstr>
  </property>
  <property fmtid="{D5CDD505-2E9C-101B-9397-08002B2CF9AE}" pid="8" name="MSIP_Label_74fdd986-87d9-48c6-acda-407b1ab5fef0_ContentBits">
    <vt:lpwstr>0</vt:lpwstr>
  </property>
</Properties>
</file>